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RCERA SESIÓN ORDINARIA 09 ENERO 2026\SEGUNDO ENVÍO\"/>
    </mc:Choice>
  </mc:AlternateContent>
  <bookViews>
    <workbookView xWindow="-105" yWindow="-105" windowWidth="23250" windowHeight="12450"/>
  </bookViews>
  <sheets>
    <sheet name="POA 2026 (3)" sheetId="1" r:id="rId1"/>
  </sheets>
  <definedNames>
    <definedName name="_xlnm._FilterDatabase" localSheetId="0" hidden="1">'POA 2026 (3)'!$A$9:$M$26</definedName>
    <definedName name="_xlnm.Print_Area" localSheetId="0">'POA 2026 (3)'!$B$1:$M$50</definedName>
    <definedName name="_xlnm.Print_Titles" localSheetId="0">'POA 2026 (3)'!$A:$L,'POA 2026 (3)'!$1:$9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C47" i="1"/>
  <c r="E40" i="1"/>
  <c r="I28" i="1"/>
  <c r="G28" i="1"/>
  <c r="I27" i="1"/>
  <c r="G27" i="1" s="1"/>
  <c r="E46" i="1" l="1"/>
  <c r="F40" i="1"/>
  <c r="H26" i="1"/>
  <c r="H25" i="1"/>
  <c r="I25" i="1" s="1"/>
  <c r="H24" i="1"/>
  <c r="I24" i="1" s="1"/>
  <c r="G23" i="1"/>
  <c r="I22" i="1"/>
  <c r="D38" i="1" s="1"/>
  <c r="H22" i="1"/>
  <c r="C38" i="1" s="1"/>
  <c r="G20" i="1"/>
  <c r="G19" i="1"/>
  <c r="G18" i="1"/>
  <c r="G17" i="1"/>
  <c r="G16" i="1"/>
  <c r="G15" i="1"/>
  <c r="G13" i="1"/>
  <c r="H11" i="1"/>
  <c r="G31" i="1" l="1"/>
  <c r="E43" i="1"/>
  <c r="F38" i="1"/>
  <c r="F42" i="1" s="1"/>
  <c r="G32" i="1" s="1"/>
  <c r="C39" i="1"/>
  <c r="I26" i="1"/>
  <c r="D39" i="1" s="1"/>
  <c r="G33" i="1" l="1"/>
  <c r="F39" i="1"/>
  <c r="F43" i="1" s="1"/>
  <c r="C42" i="1"/>
  <c r="C48" i="1" s="1"/>
  <c r="C43" i="1" l="1"/>
  <c r="D42" i="1"/>
  <c r="D48" i="1" s="1"/>
  <c r="E48" i="1" s="1"/>
  <c r="C49" i="1"/>
  <c r="E47" i="1"/>
  <c r="D43" i="1" l="1"/>
  <c r="D49" i="1"/>
  <c r="E49" i="1"/>
</calcChain>
</file>

<file path=xl/sharedStrings.xml><?xml version="1.0" encoding="utf-8"?>
<sst xmlns="http://schemas.openxmlformats.org/spreadsheetml/2006/main" count="173" uniqueCount="77">
  <si>
    <t>ORGANISMO OPERADOR MUNICIPAL DEL SISTEMA DE AGUA POTABLE, ALCANTARILLADO Y SANEAMIENTO DE LOS CABOS.</t>
  </si>
  <si>
    <t>PROGRAMA ANUAL DE OBRAS PÚBLICAS Y SERVICIOS RELACIONADOS CON LAS MISMAS DEL OOMSAPASLC EJERCICIO FISCAL 2026</t>
  </si>
  <si>
    <t>No.</t>
  </si>
  <si>
    <t>ACCIÓN</t>
  </si>
  <si>
    <t>LOCALIDAD</t>
  </si>
  <si>
    <t>COMPONENTES</t>
  </si>
  <si>
    <t>SUBCOMPONENTE</t>
  </si>
  <si>
    <t>TIPO DE ACCIÓN</t>
  </si>
  <si>
    <t>MONTO</t>
  </si>
  <si>
    <t>PROPIO</t>
  </si>
  <si>
    <t>FEDERAL</t>
  </si>
  <si>
    <t>OTRO</t>
  </si>
  <si>
    <t>AÑO PROPUESTO</t>
  </si>
  <si>
    <t>PROGRAMA PROPUESTO</t>
  </si>
  <si>
    <t>LINEA DE ACCION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</si>
  <si>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</si>
  <si>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</si>
  <si>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</si>
  <si>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</si>
  <si>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</si>
  <si>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</si>
  <si>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</si>
  <si>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</si>
  <si>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ADEFAS</t>
  </si>
  <si>
    <t>CABO SAN LUCAS</t>
  </si>
  <si>
    <t>CONSTRUCCION</t>
  </si>
  <si>
    <t>NUEVO</t>
  </si>
  <si>
    <t>DRENAJE</t>
  </si>
  <si>
    <t>ALCANTARILLADO</t>
  </si>
  <si>
    <t>ESTUDIO</t>
  </si>
  <si>
    <t>E.001</t>
  </si>
  <si>
    <t>ESTUDIO GEOFÍSICO, PERFORACIÓN EXPLORATORIA, AFORO Y ANÁLISIS FÍSICO-QUÍMICO, DEL POZO LA PALMA EN ARROYO SAN JOSÉ DEL CABO MUNICIPIO DE LOS CABOS, B.C.S.</t>
  </si>
  <si>
    <t xml:space="preserve">SAN JOSÉ DEL CABO </t>
  </si>
  <si>
    <t>POZO DE AGUA POTABLE</t>
  </si>
  <si>
    <t>PROPIOS</t>
  </si>
  <si>
    <t>AGUA POTABLE</t>
  </si>
  <si>
    <t>PROYECTO</t>
  </si>
  <si>
    <t>P.02</t>
  </si>
  <si>
    <t xml:space="preserve">PROYECTO </t>
  </si>
  <si>
    <t>PTAR</t>
  </si>
  <si>
    <t>FISAM</t>
  </si>
  <si>
    <t>SANEAMIENTO</t>
  </si>
  <si>
    <t>P.01</t>
  </si>
  <si>
    <t>PROYECTO EJECUTIVO DE PLANTA DE TRATAMIENTO " MESA DE SANTA ANITA " CON CAPACIDAD DE TRATAMIENTO DE 300 L.P.S., EMISOR A PRESIÓN Y CÁRCAMOS DE REBOMBEOS EN SAN JOSÉ DEL CABO, MUNICIPIO DE LOS CABOS, B.C.S.</t>
  </si>
  <si>
    <t xml:space="preserve">SAN JOSE DEL CABO </t>
  </si>
  <si>
    <t>PROYECTO EJECUTIVO DE PLANTA DE TRATAMIENTO "LA RIBERA" CON CAPACIDAD DE TRATAMIENTO DE 50 L.P.S. EN LA COMUNIDAD DE LA RIBERA, MUNICIPIO DE LOS CABOS, B.C.S.</t>
  </si>
  <si>
    <t xml:space="preserve">LA RIBERA </t>
  </si>
  <si>
    <t>PROYECTO EJECUTIVO PARA LA CONSTRUCCIÓN DE COLECTOR PRINCIPAL Y SUBCOLECTORES DE AGUAS RESIDUALES EN SAN JOSÉ DEL CABO, MUNICIPIO DE LOS CABOS, B.C.S.</t>
  </si>
  <si>
    <t>PROYECTO EJECUTIVO INTEGRAL DE RED DE DRENAJE EN COLONIA EJIDAL, ETAPAS 1 Y 2 EN LA CIUDAD DE SAN JOSÉ DEL CABO, MUNICIPIO DE LOS CABOS, B.C.S.</t>
  </si>
  <si>
    <t xml:space="preserve">CONSTRUCCIÓN </t>
  </si>
  <si>
    <t>CONSTRUCCIÓN DE LÍNEA DE CONDUCCIÓN Y RED DE DISTRIBUCIÓN DE AGUA POTABLE PARA EL PRIMER CIRCUITO DE COL. EJIDAL 2DA. ETAPA EN COL. EJIDAL, SAN JOSÉ DEL CABO, MPIO. DE LOS CABOS, B.C.S.</t>
  </si>
  <si>
    <t>LÍNEA DE CONDUCCIÓN</t>
  </si>
  <si>
    <t>PROAGUA</t>
  </si>
  <si>
    <t xml:space="preserve">REHABILITACIÓN  1,300 METROS LINEALES DE COLECTOR DE TUBERÍA SANITARIA  DE POLIPROPILENO DE 30¨ DE DIÁMETRO, EN EL TRAMO ¨LA BRECHA¨ EN LA COLONIA CHULA VISTA EN CABO SAN LUCAS , MUNICIPIO DE LOS CABOS, B.C.S. </t>
  </si>
  <si>
    <t>CONSTRUCCIÓN Y EQUIPAMIENTO DE POZO DE AGUA POTABLE "POZO 11" Y LÍNEA DE CONDUCCIÓN EN SAN JOSÉ DEL CABO, MUNICIPIO DE LOS CABOS, B.C.S.</t>
  </si>
  <si>
    <t>SAN JOSE DEL CABO</t>
  </si>
  <si>
    <t xml:space="preserve">INFRAESTRUCTURA </t>
  </si>
  <si>
    <t>PRODDER</t>
  </si>
  <si>
    <t>CONSTRUCCIÓN Y EQUIPAMIENTO DE POZO DE AGUA POTABLE "POZO 10" Y LÍNEA DE CONDUCCIÓN EN SAN JOSÉ DEL CABO, MUNICIPIO DE LOS CABOS, B.C.S.</t>
  </si>
  <si>
    <t>CONSTRUCCIÓN Y EQUIPAMIENTO DE POZO DE AGUA POTABLE "POZO 12" DEL ACUEDUCTO 2 Y LÍNEA DE CONDUCCIÓN EN COLONIA EJIDAL, SAN JOSÉ DEL CABO, MUNICIPIO DE LOS CABOS, B.C.S.</t>
  </si>
  <si>
    <t>RESUMEN</t>
  </si>
  <si>
    <t>PROGRAMA</t>
  </si>
  <si>
    <t>AUTORIZADO - AMPLIACION</t>
  </si>
  <si>
    <t>OOMSAPASLC</t>
  </si>
  <si>
    <t>OTROS</t>
  </si>
  <si>
    <t>TOTAL</t>
  </si>
  <si>
    <t>CONTRALORIA SOCIAL</t>
  </si>
  <si>
    <t>SUPERVISION TECNICA</t>
  </si>
  <si>
    <t>SUM POA 2026</t>
  </si>
  <si>
    <t>OOMSAPASLC/OTRO</t>
  </si>
  <si>
    <t xml:space="preserve">SANEAMIENTO </t>
  </si>
  <si>
    <t>SUMA:</t>
  </si>
  <si>
    <t>TOTAL:</t>
  </si>
  <si>
    <t>ELABORACIÓN DE ESTUDIO COSTO BENEFICIO E INGENIERÍA BÁSICA PARA LA CONSTRUCCIÓN DE LA PTAR "LAGUNITAS", COLECTOR A GRAVEDAD Y LÍNEA DE AGUAS RESIDUALES TRATADAS, COL. EL ARENAL, CABO SAN LUCAS, MUNICIPIO DE LOS CABOS, B.C.S.</t>
  </si>
  <si>
    <t>ELABORACIÓN DE ESTUDIO COSTO BENEFICIO E INGENIERÍA BÁSICA PARA LA CONSTRUCCIÓN DE LA PTAR "SONOREÑA II", REHABILITACIÓN DE PTAR "SONOREÑA I", CÁRCAMO DE REBOMBEO Y EMISOR A PRESIÓN, COL. SANTA ROSA, SAN JOSÉ DEL CABO, MUNICIPIO DE LOS CABOS, B.C.S.</t>
  </si>
  <si>
    <t xml:space="preserve">EQUIPAMIENTO Y REHABILITACIÓN DE REBOMBEO TWIN DOLPHIN, ACUEDUCTO SJC-CSL, CABO SAN LUCAS, MUNICIPIO DE LOS CABOS, B.C.S. </t>
  </si>
  <si>
    <t xml:space="preserve">LÍNEA DE CONDUCCIÓN A BASE DE TUBERÍA PEAD RD-11 DE 10" DE DIÁMETRO, TRAMO DE CORREDOR MÉDICO A TANQUE 1000, EN COL. LOMAS DEL SOL, MUNICIPIO DE LOS CABOS, B.C.S.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</si>
</sst>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Montserrat"/>
    </font>
    <font>
      <b/>
      <sz val="18"/>
      <color theme="1"/>
      <name val="Montserrat"/>
    </font>
    <font>
      <b/>
      <sz val="11"/>
      <color theme="1"/>
      <name val="Montserrat"/>
    </font>
    <font>
      <b/>
      <sz val="16"/>
      <color theme="1"/>
      <name val="Montserrat"/>
    </font>
    <font>
      <b/>
      <sz val="9"/>
      <color theme="1"/>
      <name val="Montserrat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Montserrat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Montserrat"/>
    </font>
    <font>
      <b/>
      <sz val="12"/>
      <color theme="1"/>
      <name val="Montserrat"/>
    </font>
    <font>
      <b/>
      <sz val="14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center" vertical="center" wrapText="1"/>
    </xf>
    <xf numFmtId="44" fontId="7" fillId="3" borderId="6" xfId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justify" vertical="top"/>
    </xf>
    <xf numFmtId="0" fontId="8" fillId="3" borderId="13" xfId="0" applyFont="1" applyFill="1" applyBorder="1" applyAlignment="1">
      <alignment horizontal="center" vertical="center" wrapText="1"/>
    </xf>
    <xf numFmtId="44" fontId="10" fillId="3" borderId="13" xfId="1" applyFont="1" applyFill="1" applyBorder="1" applyAlignment="1">
      <alignment horizontal="center" vertical="center"/>
    </xf>
    <xf numFmtId="44" fontId="11" fillId="3" borderId="13" xfId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top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10" fillId="3" borderId="14" xfId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0" xfId="0" applyFont="1"/>
    <xf numFmtId="0" fontId="8" fillId="3" borderId="16" xfId="0" applyFont="1" applyFill="1" applyBorder="1" applyAlignment="1">
      <alignment horizontal="justify" vertical="top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44" fontId="10" fillId="3" borderId="16" xfId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justify" vertical="top"/>
    </xf>
    <xf numFmtId="0" fontId="8" fillId="3" borderId="15" xfId="0" applyFont="1" applyFill="1" applyBorder="1" applyAlignment="1">
      <alignment horizontal="center" vertical="center" wrapText="1"/>
    </xf>
    <xf numFmtId="44" fontId="10" fillId="3" borderId="15" xfId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justify" vertical="top"/>
    </xf>
    <xf numFmtId="0" fontId="8" fillId="3" borderId="0" xfId="0" applyFont="1" applyFill="1" applyAlignment="1">
      <alignment horizontal="center" vertical="center" wrapText="1"/>
    </xf>
    <xf numFmtId="44" fontId="10" fillId="3" borderId="0" xfId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1" fillId="5" borderId="21" xfId="2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44" fontId="10" fillId="0" borderId="23" xfId="2" applyFont="1" applyFill="1" applyBorder="1" applyAlignment="1">
      <alignment horizontal="center" vertical="center"/>
    </xf>
    <xf numFmtId="44" fontId="10" fillId="0" borderId="24" xfId="2" applyFont="1" applyBorder="1" applyAlignment="1">
      <alignment horizontal="center" vertical="center"/>
    </xf>
    <xf numFmtId="44" fontId="10" fillId="0" borderId="25" xfId="2" applyFont="1" applyBorder="1" applyAlignment="1">
      <alignment horizontal="center" vertical="center"/>
    </xf>
    <xf numFmtId="44" fontId="8" fillId="3" borderId="0" xfId="1" applyFont="1" applyFill="1" applyBorder="1" applyAlignment="1">
      <alignment horizontal="center" vertical="center"/>
    </xf>
    <xf numFmtId="44" fontId="10" fillId="0" borderId="27" xfId="2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/>
    </xf>
    <xf numFmtId="44" fontId="10" fillId="0" borderId="16" xfId="2" applyFont="1" applyBorder="1" applyAlignment="1">
      <alignment horizontal="center" vertical="center"/>
    </xf>
    <xf numFmtId="44" fontId="10" fillId="0" borderId="29" xfId="2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44" fontId="10" fillId="0" borderId="31" xfId="2" applyFont="1" applyFill="1" applyBorder="1" applyAlignment="1">
      <alignment horizontal="center" vertical="center"/>
    </xf>
    <xf numFmtId="44" fontId="10" fillId="0" borderId="32" xfId="2" applyFont="1" applyBorder="1" applyAlignment="1">
      <alignment horizontal="center" vertical="center"/>
    </xf>
    <xf numFmtId="44" fontId="10" fillId="0" borderId="33" xfId="2" applyFont="1" applyBorder="1" applyAlignment="1">
      <alignment horizontal="center" vertical="center"/>
    </xf>
    <xf numFmtId="0" fontId="11" fillId="5" borderId="10" xfId="0" applyFont="1" applyFill="1" applyBorder="1" applyAlignment="1">
      <alignment horizontal="right" wrapText="1"/>
    </xf>
    <xf numFmtId="44" fontId="11" fillId="5" borderId="10" xfId="0" applyNumberFormat="1" applyFont="1" applyFill="1" applyBorder="1" applyAlignment="1">
      <alignment horizontal="center" vertical="center"/>
    </xf>
    <xf numFmtId="44" fontId="11" fillId="5" borderId="21" xfId="0" applyNumberFormat="1" applyFont="1" applyFill="1" applyBorder="1" applyAlignment="1">
      <alignment horizontal="center" vertical="center"/>
    </xf>
    <xf numFmtId="44" fontId="7" fillId="3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justify" vertical="center"/>
    </xf>
    <xf numFmtId="44" fontId="12" fillId="0" borderId="0" xfId="1" applyFont="1" applyAlignment="1">
      <alignment horizontal="center" vertical="center"/>
    </xf>
    <xf numFmtId="44" fontId="13" fillId="0" borderId="6" xfId="1" applyFont="1" applyFill="1" applyBorder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4" fontId="13" fillId="3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44" fontId="11" fillId="5" borderId="21" xfId="2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right" vertical="center"/>
    </xf>
    <xf numFmtId="44" fontId="12" fillId="0" borderId="34" xfId="0" applyNumberFormat="1" applyFont="1" applyBorder="1" applyAlignment="1">
      <alignment horizontal="center" vertical="center"/>
    </xf>
    <xf numFmtId="44" fontId="12" fillId="0" borderId="35" xfId="0" applyNumberFormat="1" applyFont="1" applyBorder="1" applyAlignment="1">
      <alignment horizontal="center" vertical="center"/>
    </xf>
    <xf numFmtId="44" fontId="12" fillId="0" borderId="36" xfId="0" applyNumberFormat="1" applyFont="1" applyBorder="1" applyAlignment="1">
      <alignment horizontal="center" vertical="center"/>
    </xf>
    <xf numFmtId="44" fontId="12" fillId="3" borderId="0" xfId="0" applyNumberFormat="1" applyFont="1" applyFill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44" fontId="12" fillId="0" borderId="37" xfId="0" applyNumberFormat="1" applyFont="1" applyBorder="1" applyAlignment="1">
      <alignment horizontal="center" vertical="center"/>
    </xf>
    <xf numFmtId="44" fontId="11" fillId="5" borderId="12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44" fontId="14" fillId="2" borderId="14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44" fontId="11" fillId="5" borderId="18" xfId="2" applyFont="1" applyFill="1" applyBorder="1" applyAlignment="1">
      <alignment horizontal="center" vertical="center"/>
    </xf>
    <xf numFmtId="44" fontId="11" fillId="5" borderId="1" xfId="2" applyFont="1" applyFill="1" applyBorder="1" applyAlignment="1">
      <alignment horizontal="center" vertical="center"/>
    </xf>
    <xf numFmtId="44" fontId="11" fillId="5" borderId="19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oneda" xfId="1" builtinId="4"/>
    <cellStyle name="Moned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99787</xdr:colOff>
      <xdr:row>0</xdr:row>
      <xdr:rowOff>0</xdr:rowOff>
    </xdr:from>
    <xdr:to>
      <xdr:col>1</xdr:col>
      <xdr:colOff>396967</xdr:colOff>
      <xdr:row>6</xdr:row>
      <xdr:rowOff>97253</xdr:rowOff>
    </xdr:to>
    <xdr:pic>
      <xdr:nvPicPr>
        <xdr:cNvPr id="2" name="Imagen 1" descr="C:\Users\OOMSAPAS\AppData\Local\Packages\5319275A.WhatsAppDesktop_cv1g1gvanyjgm\TempState\7F16109F1619FD7A733DAF5A84C708C1\Imagen de WhatsApp 2024-10-02 a las 12.40.43_254a1b1d.jpg">
          <a:extLst>
            <a:ext uri="{FF2B5EF4-FFF2-40B4-BE49-F238E27FC236}">
              <a16:creationId xmlns:a16="http://schemas.microsoft.com/office/drawing/2014/main" id="{51F2653C-E85A-48B8-8FF2-7BB3888ABE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4" r="21304"/>
        <a:stretch/>
      </xdr:blipFill>
      <xdr:spPr bwMode="auto">
        <a:xfrm>
          <a:off x="99787" y="0"/>
          <a:ext cx="887730" cy="12897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29935</xdr:colOff>
      <xdr:row>0</xdr:row>
      <xdr:rowOff>106137</xdr:rowOff>
    </xdr:from>
    <xdr:to>
      <xdr:col>11</xdr:col>
      <xdr:colOff>741388</xdr:colOff>
      <xdr:row>6</xdr:row>
      <xdr:rowOff>36584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B8AE36-4B1E-48D5-823D-047A3032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22195" y="106137"/>
          <a:ext cx="3077463" cy="1126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U51"/>
  <sheetViews>
    <sheetView showGridLines="0" tabSelected="1" view="pageBreakPreview" zoomScale="70" zoomScaleNormal="55" zoomScaleSheetLayoutView="70" workbookViewId="0">
      <selection activeCell="G50" sqref="B1:M50"/>
    </sheetView>
  </sheetViews>
  <sheetFormatPr baseColWidth="10" defaultColWidth="11.5" defaultRowHeight="12" outlineLevelRow="1"/>
  <cols>
    <col min="1" max="1" width="8.5" style="1" bestFit="1" customWidth="1"/>
    <col min="2" max="2" width="55.5" style="6" customWidth="1"/>
    <col min="3" max="3" width="28.5" style="1" customWidth="1"/>
    <col min="4" max="4" width="26.625" style="1" customWidth="1"/>
    <col min="5" max="5" width="28.625" style="1" customWidth="1"/>
    <col min="6" max="7" width="39.5" style="1" customWidth="1"/>
    <col min="8" max="8" width="38.5" style="1" customWidth="1"/>
    <col min="9" max="9" width="31" style="1" customWidth="1"/>
    <col min="10" max="10" width="34.375" style="1" customWidth="1"/>
    <col min="11" max="11" width="34.5" style="1" customWidth="1"/>
    <col min="12" max="12" width="32.625" style="1" bestFit="1" customWidth="1"/>
    <col min="13" max="13" width="32.5" style="1" customWidth="1"/>
    <col min="14" max="14" width="26.5" style="1" customWidth="1"/>
    <col min="15" max="15" width="31.25" style="1" customWidth="1"/>
    <col min="16" max="21" width="38.125" style="3" customWidth="1"/>
    <col min="22" max="16384" width="11.5" style="3"/>
  </cols>
  <sheetData>
    <row r="2" spans="1:21" ht="15" customHeight="1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2"/>
      <c r="M2" s="2"/>
      <c r="N2" s="2"/>
    </row>
    <row r="3" spans="1:21" ht="15" customHeight="1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2"/>
      <c r="M3" s="2"/>
      <c r="N3" s="2"/>
    </row>
    <row r="4" spans="1:21" ht="1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2"/>
      <c r="M4" s="2"/>
      <c r="N4" s="2"/>
    </row>
    <row r="5" spans="1:21" ht="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1" ht="18" customHeight="1">
      <c r="B6" s="115" t="s">
        <v>1</v>
      </c>
      <c r="C6" s="115"/>
      <c r="D6" s="115"/>
      <c r="E6" s="115"/>
      <c r="F6" s="115"/>
      <c r="G6" s="115"/>
      <c r="H6" s="115"/>
      <c r="I6" s="115"/>
      <c r="J6" s="115"/>
      <c r="K6" s="115"/>
      <c r="L6" s="5"/>
      <c r="M6" s="5"/>
      <c r="N6" s="5"/>
    </row>
    <row r="7" spans="1:21" ht="12" customHeight="1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1" ht="12" customHeight="1">
      <c r="H8" s="116"/>
      <c r="I8" s="116"/>
      <c r="J8" s="116"/>
    </row>
    <row r="9" spans="1:21" s="1" customFormat="1" ht="27" customHeight="1" thickBot="1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  <c r="K9" s="8" t="s">
        <v>12</v>
      </c>
      <c r="L9" s="8" t="s">
        <v>13</v>
      </c>
      <c r="M9" s="8" t="s">
        <v>14</v>
      </c>
      <c r="N9" s="9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1" t="s">
        <v>22</v>
      </c>
    </row>
    <row r="10" spans="1:21" s="1" customFormat="1" ht="15.75">
      <c r="A10" s="12"/>
      <c r="B10" s="13" t="s">
        <v>23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4"/>
      <c r="O10" s="14"/>
      <c r="P10" s="14"/>
      <c r="Q10" s="14"/>
      <c r="R10" s="14"/>
      <c r="S10" s="14"/>
      <c r="T10" s="14"/>
      <c r="U10" s="14"/>
    </row>
    <row r="11" spans="1:21" s="24" customFormat="1" ht="16.149999999999999" customHeight="1" outlineLevel="1" thickBot="1">
      <c r="A11" s="15"/>
      <c r="B11" s="16"/>
      <c r="C11" s="17" t="s">
        <v>24</v>
      </c>
      <c r="D11" s="17" t="s">
        <v>25</v>
      </c>
      <c r="E11" s="17" t="s">
        <v>26</v>
      </c>
      <c r="F11" s="17" t="s">
        <v>27</v>
      </c>
      <c r="G11" s="18">
        <v>0</v>
      </c>
      <c r="H11" s="19">
        <f>G11</f>
        <v>0</v>
      </c>
      <c r="I11" s="19">
        <v>0</v>
      </c>
      <c r="J11" s="20"/>
      <c r="K11" s="20"/>
      <c r="L11" s="20"/>
      <c r="M11" s="21" t="s">
        <v>28</v>
      </c>
      <c r="N11" s="22"/>
      <c r="O11" s="23"/>
      <c r="P11" s="23"/>
      <c r="Q11" s="23"/>
      <c r="R11" s="23"/>
      <c r="S11" s="23"/>
      <c r="T11" s="23"/>
      <c r="U11" s="23"/>
    </row>
    <row r="12" spans="1:21" s="27" customFormat="1" ht="16.5" thickBot="1">
      <c r="A12" s="25"/>
      <c r="B12" s="104" t="s">
        <v>29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2"/>
      <c r="O12" s="26"/>
      <c r="P12" s="26"/>
      <c r="Q12" s="26"/>
      <c r="R12" s="26"/>
      <c r="S12" s="26"/>
      <c r="T12" s="26"/>
      <c r="U12" s="26"/>
    </row>
    <row r="13" spans="1:21" s="35" customFormat="1" ht="73.900000000000006" customHeight="1" thickBot="1">
      <c r="A13" s="28" t="s">
        <v>30</v>
      </c>
      <c r="B13" s="29" t="s">
        <v>31</v>
      </c>
      <c r="C13" s="30" t="s">
        <v>32</v>
      </c>
      <c r="D13" s="30" t="s">
        <v>29</v>
      </c>
      <c r="E13" s="30" t="s">
        <v>26</v>
      </c>
      <c r="F13" s="28" t="s">
        <v>33</v>
      </c>
      <c r="G13" s="31">
        <f t="shared" ref="G13" si="0">H13+I13+J13</f>
        <v>1900000</v>
      </c>
      <c r="H13" s="31">
        <v>1900000</v>
      </c>
      <c r="I13" s="32">
        <v>0</v>
      </c>
      <c r="J13" s="32">
        <v>0</v>
      </c>
      <c r="K13" s="28">
        <v>2026</v>
      </c>
      <c r="L13" s="28" t="s">
        <v>34</v>
      </c>
      <c r="M13" s="30" t="s">
        <v>35</v>
      </c>
      <c r="N13" s="33" t="s">
        <v>35</v>
      </c>
      <c r="O13" s="34"/>
      <c r="P13" s="34"/>
      <c r="Q13" s="34"/>
      <c r="R13" s="34"/>
      <c r="S13" s="34"/>
      <c r="T13" s="34"/>
      <c r="U13" s="34"/>
    </row>
    <row r="14" spans="1:21" s="27" customFormat="1" ht="16.5" thickBot="1">
      <c r="A14" s="25"/>
      <c r="B14" s="104" t="s">
        <v>36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  <c r="N14" s="12"/>
      <c r="O14" s="26"/>
      <c r="P14" s="26"/>
      <c r="Q14" s="26"/>
      <c r="R14" s="26"/>
      <c r="S14" s="26"/>
      <c r="T14" s="26"/>
      <c r="U14" s="26"/>
    </row>
    <row r="15" spans="1:21" customFormat="1" ht="75">
      <c r="A15" s="36" t="s">
        <v>37</v>
      </c>
      <c r="B15" s="37" t="s">
        <v>73</v>
      </c>
      <c r="C15" s="38" t="s">
        <v>24</v>
      </c>
      <c r="D15" s="33" t="s">
        <v>38</v>
      </c>
      <c r="E15" s="39" t="s">
        <v>26</v>
      </c>
      <c r="F15" s="33" t="s">
        <v>39</v>
      </c>
      <c r="G15" s="40">
        <f t="shared" ref="G15:G19" si="1">H15+I15+J15</f>
        <v>15000000</v>
      </c>
      <c r="H15" s="40">
        <v>0</v>
      </c>
      <c r="I15" s="40">
        <v>0</v>
      </c>
      <c r="J15" s="40">
        <v>15000000</v>
      </c>
      <c r="K15" s="33">
        <v>2026</v>
      </c>
      <c r="L15" s="33" t="s">
        <v>40</v>
      </c>
      <c r="M15" s="38" t="s">
        <v>41</v>
      </c>
      <c r="N15" s="41" t="s">
        <v>41</v>
      </c>
      <c r="O15" s="42"/>
      <c r="P15" s="42"/>
      <c r="Q15" s="42"/>
      <c r="R15" s="42"/>
      <c r="S15" s="42"/>
      <c r="T15" s="42"/>
      <c r="U15" s="42"/>
    </row>
    <row r="16" spans="1:21" customFormat="1" ht="75">
      <c r="A16" s="36" t="s">
        <v>42</v>
      </c>
      <c r="B16" s="37" t="s">
        <v>43</v>
      </c>
      <c r="C16" s="38" t="s">
        <v>44</v>
      </c>
      <c r="D16" s="33" t="s">
        <v>38</v>
      </c>
      <c r="E16" s="38" t="s">
        <v>26</v>
      </c>
      <c r="F16" s="33" t="s">
        <v>39</v>
      </c>
      <c r="G16" s="40">
        <f t="shared" si="1"/>
        <v>15000000</v>
      </c>
      <c r="H16" s="40">
        <v>0</v>
      </c>
      <c r="I16" s="40">
        <v>0</v>
      </c>
      <c r="J16" s="40">
        <v>15000000</v>
      </c>
      <c r="K16" s="33">
        <v>2026</v>
      </c>
      <c r="L16" s="33" t="s">
        <v>40</v>
      </c>
      <c r="M16" s="38" t="s">
        <v>41</v>
      </c>
      <c r="N16" s="41" t="s">
        <v>41</v>
      </c>
      <c r="O16" s="42"/>
      <c r="P16" s="42"/>
      <c r="Q16" s="42"/>
      <c r="R16" s="42"/>
      <c r="S16" s="42"/>
      <c r="T16" s="42"/>
      <c r="U16" s="42"/>
    </row>
    <row r="17" spans="1:21" customFormat="1" ht="90">
      <c r="A17" s="36" t="s">
        <v>42</v>
      </c>
      <c r="B17" s="37" t="s">
        <v>74</v>
      </c>
      <c r="C17" s="38" t="s">
        <v>44</v>
      </c>
      <c r="D17" s="33" t="s">
        <v>38</v>
      </c>
      <c r="E17" s="38" t="s">
        <v>26</v>
      </c>
      <c r="F17" s="33" t="s">
        <v>39</v>
      </c>
      <c r="G17" s="40">
        <f t="shared" si="1"/>
        <v>12800000</v>
      </c>
      <c r="H17" s="40">
        <v>0</v>
      </c>
      <c r="I17" s="40">
        <v>0</v>
      </c>
      <c r="J17" s="40">
        <v>12800000</v>
      </c>
      <c r="K17" s="33">
        <v>2026</v>
      </c>
      <c r="L17" s="33" t="s">
        <v>40</v>
      </c>
      <c r="M17" s="38" t="s">
        <v>41</v>
      </c>
      <c r="N17" s="41" t="s">
        <v>41</v>
      </c>
      <c r="O17" s="42"/>
      <c r="P17" s="42"/>
      <c r="Q17" s="42"/>
      <c r="R17" s="42"/>
      <c r="S17" s="42"/>
      <c r="T17" s="42"/>
      <c r="U17" s="42"/>
    </row>
    <row r="18" spans="1:21" customFormat="1" ht="60">
      <c r="A18" s="36" t="s">
        <v>42</v>
      </c>
      <c r="B18" s="37" t="s">
        <v>45</v>
      </c>
      <c r="C18" s="33" t="s">
        <v>46</v>
      </c>
      <c r="D18" s="33" t="s">
        <v>38</v>
      </c>
      <c r="E18" s="38" t="s">
        <v>26</v>
      </c>
      <c r="F18" s="33" t="s">
        <v>39</v>
      </c>
      <c r="G18" s="40">
        <f t="shared" si="1"/>
        <v>9500000</v>
      </c>
      <c r="H18" s="40">
        <v>0</v>
      </c>
      <c r="I18" s="40">
        <v>0</v>
      </c>
      <c r="J18" s="40">
        <v>9500000</v>
      </c>
      <c r="K18" s="33">
        <v>2026</v>
      </c>
      <c r="L18" s="33" t="s">
        <v>40</v>
      </c>
      <c r="M18" s="38" t="s">
        <v>41</v>
      </c>
      <c r="N18" s="41" t="s">
        <v>41</v>
      </c>
      <c r="O18" s="42"/>
      <c r="P18" s="42"/>
      <c r="Q18" s="42"/>
      <c r="R18" s="42"/>
      <c r="S18" s="42"/>
      <c r="T18" s="42"/>
      <c r="U18" s="42"/>
    </row>
    <row r="19" spans="1:21" customFormat="1" ht="60">
      <c r="A19" s="36" t="s">
        <v>42</v>
      </c>
      <c r="B19" s="37" t="s">
        <v>47</v>
      </c>
      <c r="C19" s="38" t="s">
        <v>44</v>
      </c>
      <c r="D19" s="33" t="s">
        <v>38</v>
      </c>
      <c r="E19" s="38" t="s">
        <v>26</v>
      </c>
      <c r="F19" s="33" t="s">
        <v>27</v>
      </c>
      <c r="G19" s="40">
        <f t="shared" si="1"/>
        <v>12000000</v>
      </c>
      <c r="H19" s="40">
        <v>0</v>
      </c>
      <c r="I19" s="40">
        <v>0</v>
      </c>
      <c r="J19" s="40">
        <v>12000000</v>
      </c>
      <c r="K19" s="33">
        <v>2026</v>
      </c>
      <c r="L19" s="33" t="s">
        <v>40</v>
      </c>
      <c r="M19" s="38" t="s">
        <v>41</v>
      </c>
      <c r="N19" s="41" t="s">
        <v>41</v>
      </c>
      <c r="O19" s="42"/>
      <c r="P19" s="42"/>
      <c r="Q19" s="42"/>
      <c r="R19" s="42"/>
      <c r="S19" s="42"/>
      <c r="T19" s="42"/>
      <c r="U19" s="42"/>
    </row>
    <row r="20" spans="1:21" customFormat="1" ht="60.75" thickBot="1">
      <c r="A20" s="36" t="s">
        <v>42</v>
      </c>
      <c r="B20" s="43" t="s">
        <v>48</v>
      </c>
      <c r="C20" s="44" t="s">
        <v>44</v>
      </c>
      <c r="D20" s="45" t="s">
        <v>38</v>
      </c>
      <c r="E20" s="44" t="s">
        <v>26</v>
      </c>
      <c r="F20" s="45" t="s">
        <v>27</v>
      </c>
      <c r="G20" s="46">
        <f>J20+I20+H20</f>
        <v>2500000</v>
      </c>
      <c r="H20" s="46">
        <v>0</v>
      </c>
      <c r="I20" s="46">
        <v>0</v>
      </c>
      <c r="J20" s="46">
        <v>2500000</v>
      </c>
      <c r="K20" s="45">
        <v>2026</v>
      </c>
      <c r="L20" s="45" t="s">
        <v>40</v>
      </c>
      <c r="M20" s="44" t="s">
        <v>41</v>
      </c>
      <c r="N20" s="41" t="s">
        <v>41</v>
      </c>
      <c r="O20" s="42"/>
      <c r="P20" s="42"/>
      <c r="Q20" s="42"/>
      <c r="R20" s="42"/>
      <c r="S20" s="42"/>
      <c r="T20" s="42"/>
      <c r="U20" s="42"/>
    </row>
    <row r="21" spans="1:21" s="27" customFormat="1" ht="22.15" customHeight="1" thickBot="1">
      <c r="A21" s="25"/>
      <c r="B21" s="104" t="s">
        <v>49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  <c r="N21" s="12"/>
      <c r="O21" s="26"/>
      <c r="P21" s="26"/>
      <c r="Q21" s="26"/>
      <c r="R21" s="26"/>
      <c r="S21" s="26"/>
      <c r="T21" s="26"/>
      <c r="U21" s="26"/>
    </row>
    <row r="22" spans="1:21" customFormat="1" ht="75">
      <c r="A22" s="36">
        <v>1</v>
      </c>
      <c r="B22" s="47" t="s">
        <v>50</v>
      </c>
      <c r="C22" s="48" t="s">
        <v>44</v>
      </c>
      <c r="D22" s="36" t="s">
        <v>25</v>
      </c>
      <c r="E22" s="36" t="s">
        <v>26</v>
      </c>
      <c r="F22" s="36" t="s">
        <v>51</v>
      </c>
      <c r="G22" s="49">
        <v>14000000</v>
      </c>
      <c r="H22" s="49">
        <f>G22*0.6</f>
        <v>8400000</v>
      </c>
      <c r="I22" s="49">
        <f>G22*0.4</f>
        <v>5600000</v>
      </c>
      <c r="J22" s="49">
        <v>0</v>
      </c>
      <c r="K22" s="36">
        <v>2026</v>
      </c>
      <c r="L22" s="48" t="s">
        <v>52</v>
      </c>
      <c r="M22" s="48" t="s">
        <v>35</v>
      </c>
      <c r="N22" s="41" t="s">
        <v>35</v>
      </c>
      <c r="O22" s="42"/>
      <c r="P22" s="42"/>
      <c r="Q22" s="42"/>
      <c r="R22" s="42"/>
      <c r="S22" s="42"/>
      <c r="T22" s="42"/>
      <c r="U22" s="42"/>
    </row>
    <row r="23" spans="1:21" customFormat="1" ht="75">
      <c r="A23" s="36">
        <v>2</v>
      </c>
      <c r="B23" s="47" t="s">
        <v>53</v>
      </c>
      <c r="C23" s="48" t="s">
        <v>24</v>
      </c>
      <c r="D23" s="36" t="s">
        <v>25</v>
      </c>
      <c r="E23" s="36" t="s">
        <v>26</v>
      </c>
      <c r="F23" s="36" t="s">
        <v>27</v>
      </c>
      <c r="G23" s="49">
        <f>J23+I23+H23</f>
        <v>20000000</v>
      </c>
      <c r="H23" s="49"/>
      <c r="I23" s="49"/>
      <c r="J23" s="49">
        <v>20000000</v>
      </c>
      <c r="K23" s="36">
        <v>2026</v>
      </c>
      <c r="L23" s="48" t="s">
        <v>40</v>
      </c>
      <c r="M23" s="48" t="s">
        <v>41</v>
      </c>
      <c r="N23" s="41"/>
      <c r="O23" s="42"/>
      <c r="P23" s="42"/>
      <c r="Q23" s="42"/>
      <c r="R23" s="42"/>
      <c r="S23" s="42"/>
      <c r="T23" s="42"/>
      <c r="U23" s="42"/>
    </row>
    <row r="24" spans="1:21" customFormat="1" ht="45">
      <c r="A24" s="33">
        <v>3</v>
      </c>
      <c r="B24" s="37" t="s">
        <v>54</v>
      </c>
      <c r="C24" s="38" t="s">
        <v>55</v>
      </c>
      <c r="D24" s="33" t="s">
        <v>56</v>
      </c>
      <c r="E24" s="38" t="s">
        <v>26</v>
      </c>
      <c r="F24" s="33" t="s">
        <v>33</v>
      </c>
      <c r="G24" s="40">
        <v>11000000</v>
      </c>
      <c r="H24" s="40">
        <f>G24*0.5</f>
        <v>5500000</v>
      </c>
      <c r="I24" s="40">
        <f>H24</f>
        <v>5500000</v>
      </c>
      <c r="J24" s="40">
        <v>0</v>
      </c>
      <c r="K24" s="36">
        <v>2026</v>
      </c>
      <c r="L24" s="38" t="s">
        <v>57</v>
      </c>
      <c r="M24" s="48" t="s">
        <v>35</v>
      </c>
      <c r="N24" s="41" t="s">
        <v>35</v>
      </c>
      <c r="O24" s="42"/>
      <c r="P24" s="42"/>
      <c r="Q24" s="42"/>
      <c r="R24" s="42"/>
      <c r="S24" s="42"/>
      <c r="T24" s="42"/>
      <c r="U24" s="42"/>
    </row>
    <row r="25" spans="1:21" customFormat="1" ht="45">
      <c r="A25" s="33">
        <v>4</v>
      </c>
      <c r="B25" s="37" t="s">
        <v>58</v>
      </c>
      <c r="C25" s="38" t="s">
        <v>55</v>
      </c>
      <c r="D25" s="33" t="s">
        <v>56</v>
      </c>
      <c r="E25" s="38" t="s">
        <v>26</v>
      </c>
      <c r="F25" s="33" t="s">
        <v>33</v>
      </c>
      <c r="G25" s="40">
        <v>11000000</v>
      </c>
      <c r="H25" s="40">
        <f t="shared" ref="H25:H26" si="2">G25*0.5</f>
        <v>5500000</v>
      </c>
      <c r="I25" s="40">
        <f t="shared" ref="I25:I26" si="3">H25</f>
        <v>5500000</v>
      </c>
      <c r="J25" s="40">
        <v>0</v>
      </c>
      <c r="K25" s="36">
        <v>2026</v>
      </c>
      <c r="L25" s="38" t="s">
        <v>57</v>
      </c>
      <c r="M25" s="48" t="s">
        <v>35</v>
      </c>
      <c r="N25" s="41" t="s">
        <v>35</v>
      </c>
      <c r="O25" s="42"/>
      <c r="P25" s="42"/>
      <c r="Q25" s="42"/>
      <c r="R25" s="42"/>
      <c r="S25" s="42"/>
      <c r="T25" s="42"/>
      <c r="U25" s="42"/>
    </row>
    <row r="26" spans="1:21" customFormat="1" ht="60">
      <c r="A26" s="33">
        <v>5</v>
      </c>
      <c r="B26" s="43" t="s">
        <v>59</v>
      </c>
      <c r="C26" s="44" t="s">
        <v>55</v>
      </c>
      <c r="D26" s="45" t="s">
        <v>56</v>
      </c>
      <c r="E26" s="44" t="s">
        <v>26</v>
      </c>
      <c r="F26" s="45" t="s">
        <v>33</v>
      </c>
      <c r="G26" s="46">
        <v>11000000</v>
      </c>
      <c r="H26" s="46">
        <f t="shared" si="2"/>
        <v>5500000</v>
      </c>
      <c r="I26" s="46">
        <f t="shared" si="3"/>
        <v>5500000</v>
      </c>
      <c r="J26" s="46">
        <v>0</v>
      </c>
      <c r="K26" s="33">
        <v>2026</v>
      </c>
      <c r="L26" s="44" t="s">
        <v>57</v>
      </c>
      <c r="M26" s="40" t="s">
        <v>35</v>
      </c>
      <c r="N26" s="50" t="s">
        <v>35</v>
      </c>
      <c r="O26" s="42"/>
      <c r="P26" s="42"/>
      <c r="Q26" s="42"/>
      <c r="R26" s="42"/>
      <c r="S26" s="42"/>
      <c r="T26" s="42"/>
      <c r="U26" s="42"/>
    </row>
    <row r="27" spans="1:21" customFormat="1" ht="45">
      <c r="A27" s="33">
        <v>6</v>
      </c>
      <c r="B27" s="43" t="s">
        <v>75</v>
      </c>
      <c r="C27" s="44" t="s">
        <v>24</v>
      </c>
      <c r="D27" s="45" t="s">
        <v>56</v>
      </c>
      <c r="E27" s="44" t="s">
        <v>26</v>
      </c>
      <c r="F27" s="45" t="s">
        <v>51</v>
      </c>
      <c r="G27" s="46">
        <f>H27+J27+I27</f>
        <v>7200000</v>
      </c>
      <c r="H27" s="46">
        <v>0</v>
      </c>
      <c r="I27" s="46">
        <f t="shared" ref="I27" si="4">H27</f>
        <v>0</v>
      </c>
      <c r="J27" s="46">
        <v>7200000</v>
      </c>
      <c r="K27" s="45">
        <v>2026</v>
      </c>
      <c r="L27" s="44" t="s">
        <v>40</v>
      </c>
      <c r="M27" s="38" t="s">
        <v>35</v>
      </c>
      <c r="N27" s="50" t="s">
        <v>35</v>
      </c>
      <c r="O27" s="42"/>
      <c r="P27" s="42"/>
      <c r="Q27" s="42"/>
      <c r="R27" s="42"/>
      <c r="S27" s="42"/>
      <c r="T27" s="42"/>
      <c r="U27" s="42"/>
    </row>
    <row r="28" spans="1:21" customFormat="1" ht="60.75" thickBot="1">
      <c r="A28" s="33">
        <v>7</v>
      </c>
      <c r="B28" s="43" t="s">
        <v>76</v>
      </c>
      <c r="C28" s="44" t="s">
        <v>24</v>
      </c>
      <c r="D28" s="45" t="s">
        <v>56</v>
      </c>
      <c r="E28" s="44" t="s">
        <v>26</v>
      </c>
      <c r="F28" s="45" t="s">
        <v>51</v>
      </c>
      <c r="G28" s="46">
        <f>H28+J28+I28</f>
        <v>20000000</v>
      </c>
      <c r="H28" s="46">
        <v>0</v>
      </c>
      <c r="I28" s="46">
        <f t="shared" ref="I28" si="5">H28</f>
        <v>0</v>
      </c>
      <c r="J28" s="46">
        <v>20000000</v>
      </c>
      <c r="K28" s="45">
        <v>2026</v>
      </c>
      <c r="L28" s="44" t="s">
        <v>40</v>
      </c>
      <c r="M28" s="102" t="s">
        <v>35</v>
      </c>
      <c r="N28" s="50" t="s">
        <v>35</v>
      </c>
      <c r="O28" s="42"/>
      <c r="P28" s="42"/>
      <c r="Q28" s="42"/>
      <c r="R28" s="42"/>
      <c r="S28" s="42"/>
      <c r="T28" s="42"/>
      <c r="U28" s="42"/>
    </row>
    <row r="29" spans="1:21" s="27" customFormat="1" ht="22.15" customHeight="1" thickBot="1">
      <c r="A29" s="25"/>
      <c r="B29" s="103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5"/>
      <c r="N29" s="12"/>
      <c r="O29" s="26"/>
      <c r="P29" s="26"/>
      <c r="Q29" s="26"/>
      <c r="R29" s="26"/>
      <c r="S29" s="26"/>
      <c r="T29" s="26"/>
      <c r="U29" s="26"/>
    </row>
    <row r="30" spans="1:21" customFormat="1" ht="23.45" customHeight="1">
      <c r="A30" s="51"/>
      <c r="B30" s="52"/>
      <c r="C30" s="53"/>
      <c r="D30" s="53"/>
      <c r="E30" s="53"/>
      <c r="F30" s="51"/>
      <c r="G30" s="54"/>
      <c r="H30" s="54"/>
      <c r="I30" s="54"/>
      <c r="J30" s="54"/>
      <c r="K30" s="51"/>
      <c r="L30" s="53"/>
      <c r="M30" s="53"/>
      <c r="N30" s="55"/>
      <c r="O30" s="42"/>
      <c r="P30" s="42"/>
      <c r="Q30" s="42"/>
      <c r="R30" s="42"/>
      <c r="S30" s="42"/>
      <c r="T30" s="42"/>
      <c r="U30" s="42"/>
    </row>
    <row r="31" spans="1:21" customFormat="1" ht="23.45" customHeight="1">
      <c r="A31" s="51"/>
      <c r="B31" s="52"/>
      <c r="C31" s="53"/>
      <c r="D31" s="53"/>
      <c r="E31" s="53"/>
      <c r="F31" s="99" t="s">
        <v>71</v>
      </c>
      <c r="G31" s="100">
        <f>SUM(G15:G26)</f>
        <v>133800000</v>
      </c>
      <c r="H31" s="54"/>
      <c r="I31" s="54"/>
      <c r="J31" s="54"/>
      <c r="K31" s="51"/>
      <c r="L31" s="53"/>
      <c r="M31" s="53"/>
      <c r="N31" s="55"/>
      <c r="O31" s="42"/>
      <c r="P31" s="42"/>
      <c r="Q31" s="42"/>
      <c r="R31" s="42"/>
      <c r="S31" s="42"/>
      <c r="T31" s="42"/>
      <c r="U31" s="42"/>
    </row>
    <row r="32" spans="1:21" customFormat="1" ht="23.45" customHeight="1">
      <c r="A32" s="51"/>
      <c r="B32" s="52"/>
      <c r="C32" s="53"/>
      <c r="D32" s="53"/>
      <c r="E32" s="53"/>
      <c r="F32" s="101" t="s">
        <v>67</v>
      </c>
      <c r="G32" s="100">
        <f>F42</f>
        <v>490000.00000000006</v>
      </c>
      <c r="H32" s="54"/>
      <c r="I32" s="54"/>
      <c r="J32" s="54"/>
      <c r="K32" s="51"/>
      <c r="L32" s="53"/>
      <c r="M32" s="53"/>
      <c r="N32" s="55"/>
      <c r="O32" s="42"/>
      <c r="P32" s="42"/>
      <c r="Q32" s="42"/>
      <c r="R32" s="42"/>
      <c r="S32" s="42"/>
      <c r="T32" s="42"/>
      <c r="U32" s="42"/>
    </row>
    <row r="33" spans="1:21" customFormat="1" ht="23.45" customHeight="1">
      <c r="A33" s="51"/>
      <c r="B33" s="52"/>
      <c r="C33" s="53"/>
      <c r="D33" s="53"/>
      <c r="E33" s="53"/>
      <c r="F33" s="99" t="s">
        <v>72</v>
      </c>
      <c r="G33" s="100">
        <f>G31+G32</f>
        <v>134290000</v>
      </c>
      <c r="H33" s="54"/>
      <c r="I33" s="54"/>
      <c r="J33" s="54"/>
      <c r="K33" s="51"/>
      <c r="L33" s="53"/>
      <c r="M33" s="53"/>
      <c r="N33" s="55"/>
      <c r="O33" s="42"/>
      <c r="P33" s="42"/>
      <c r="Q33" s="42"/>
      <c r="R33" s="42"/>
      <c r="S33" s="42"/>
      <c r="T33" s="42"/>
      <c r="U33" s="42"/>
    </row>
    <row r="34" spans="1:21" customFormat="1" ht="23.45" customHeight="1" thickBot="1">
      <c r="A34" s="51"/>
      <c r="B34" s="52"/>
      <c r="C34" s="53"/>
      <c r="D34" s="53"/>
      <c r="E34" s="53"/>
      <c r="F34" s="51"/>
      <c r="G34" s="54"/>
      <c r="H34" s="54"/>
      <c r="I34" s="54"/>
      <c r="J34" s="54"/>
      <c r="K34" s="51"/>
      <c r="L34" s="53"/>
      <c r="M34" s="53"/>
      <c r="N34" s="55"/>
      <c r="O34" s="42"/>
      <c r="P34" s="42"/>
      <c r="Q34" s="42"/>
      <c r="R34" s="42"/>
      <c r="S34" s="42"/>
      <c r="T34" s="42"/>
      <c r="U34" s="42"/>
    </row>
    <row r="35" spans="1:21" ht="16.5" thickBot="1">
      <c r="B35" s="106" t="s">
        <v>60</v>
      </c>
      <c r="C35" s="107"/>
      <c r="D35" s="107"/>
      <c r="E35" s="107"/>
      <c r="F35" s="108"/>
    </row>
    <row r="36" spans="1:21" s="1" customFormat="1" ht="29.45" customHeight="1" thickBot="1">
      <c r="A36" s="56"/>
      <c r="B36" s="109" t="s">
        <v>61</v>
      </c>
      <c r="C36" s="111" t="s">
        <v>62</v>
      </c>
      <c r="D36" s="112"/>
      <c r="E36" s="112"/>
      <c r="F36" s="113"/>
      <c r="G36" s="57"/>
      <c r="H36" s="51"/>
      <c r="I36" s="51"/>
      <c r="J36" s="51"/>
      <c r="K36" s="51"/>
      <c r="L36" s="51"/>
      <c r="M36" s="56"/>
      <c r="N36" s="56"/>
      <c r="O36" s="56"/>
      <c r="P36" s="56"/>
      <c r="Q36" s="56"/>
      <c r="R36" s="56"/>
      <c r="S36" s="56"/>
      <c r="T36" s="56"/>
      <c r="U36" s="56"/>
    </row>
    <row r="37" spans="1:21" s="1" customFormat="1" ht="16.5" thickBot="1">
      <c r="A37" s="56"/>
      <c r="B37" s="110"/>
      <c r="C37" s="58" t="s">
        <v>63</v>
      </c>
      <c r="D37" s="59" t="s">
        <v>10</v>
      </c>
      <c r="E37" s="59" t="s">
        <v>64</v>
      </c>
      <c r="F37" s="59" t="s">
        <v>65</v>
      </c>
      <c r="G37" s="56"/>
      <c r="H37" s="51"/>
      <c r="I37" s="51"/>
      <c r="J37" s="51"/>
      <c r="K37" s="51"/>
      <c r="L37" s="51"/>
      <c r="M37" s="56"/>
      <c r="N37" s="56"/>
      <c r="O37" s="56"/>
      <c r="P37" s="56"/>
      <c r="Q37" s="56"/>
      <c r="R37" s="56"/>
      <c r="S37" s="56"/>
      <c r="T37" s="56"/>
      <c r="U37" s="56"/>
    </row>
    <row r="38" spans="1:21" s="1" customFormat="1" ht="15">
      <c r="A38" s="56"/>
      <c r="B38" s="60" t="s">
        <v>52</v>
      </c>
      <c r="C38" s="61">
        <f>H22</f>
        <v>8400000</v>
      </c>
      <c r="D38" s="61">
        <f>I22</f>
        <v>5600000</v>
      </c>
      <c r="E38" s="62"/>
      <c r="F38" s="63">
        <f>C38+D38</f>
        <v>14000000</v>
      </c>
      <c r="G38" s="56"/>
      <c r="H38" s="51"/>
      <c r="I38" s="64"/>
      <c r="J38" s="64"/>
      <c r="K38" s="64"/>
      <c r="L38" s="64"/>
      <c r="M38" s="56"/>
      <c r="N38" s="56"/>
      <c r="O38" s="56"/>
      <c r="P38" s="56"/>
      <c r="Q38" s="56"/>
      <c r="R38" s="56"/>
      <c r="S38" s="56"/>
      <c r="T38" s="56"/>
      <c r="U38" s="56"/>
    </row>
    <row r="39" spans="1:21" s="1" customFormat="1" ht="15.75" thickBot="1">
      <c r="A39" s="56"/>
      <c r="B39" s="66" t="s">
        <v>57</v>
      </c>
      <c r="C39" s="67">
        <f>H24+H25+H26</f>
        <v>16500000</v>
      </c>
      <c r="D39" s="67">
        <f>I24+I25+I26</f>
        <v>16500000</v>
      </c>
      <c r="E39" s="68"/>
      <c r="F39" s="65">
        <f t="shared" ref="F39" si="6">SUM(C39:E39)</f>
        <v>33000000</v>
      </c>
      <c r="G39" s="56"/>
      <c r="H39" s="51"/>
      <c r="I39" s="64"/>
      <c r="J39" s="64"/>
      <c r="K39" s="64"/>
      <c r="L39" s="64"/>
      <c r="M39" s="56"/>
      <c r="N39" s="56"/>
      <c r="O39" s="56"/>
      <c r="P39" s="56"/>
      <c r="Q39" s="56"/>
      <c r="R39" s="56"/>
      <c r="S39" s="56"/>
      <c r="T39" s="56"/>
      <c r="U39" s="56"/>
    </row>
    <row r="40" spans="1:21" s="1" customFormat="1" ht="15">
      <c r="A40" s="56"/>
      <c r="B40" s="66" t="s">
        <v>40</v>
      </c>
      <c r="C40" s="61"/>
      <c r="D40" s="67"/>
      <c r="E40" s="67">
        <f>J15+J16+J17+J18+J19+J20+J23+J27+J28</f>
        <v>114000000</v>
      </c>
      <c r="F40" s="65">
        <f>E40</f>
        <v>114000000</v>
      </c>
      <c r="G40" s="56"/>
      <c r="H40" s="51"/>
      <c r="I40" s="64"/>
      <c r="J40" s="64"/>
      <c r="K40" s="64"/>
      <c r="L40" s="64"/>
      <c r="M40" s="56"/>
      <c r="N40" s="56"/>
      <c r="O40" s="56"/>
      <c r="P40" s="56"/>
      <c r="Q40" s="56"/>
      <c r="R40" s="56"/>
      <c r="S40" s="56"/>
      <c r="T40" s="56"/>
      <c r="U40" s="56"/>
    </row>
    <row r="41" spans="1:21" s="1" customFormat="1" ht="15">
      <c r="A41" s="56"/>
      <c r="B41" s="66" t="s">
        <v>66</v>
      </c>
      <c r="C41" s="67">
        <v>75000</v>
      </c>
      <c r="D41" s="67"/>
      <c r="E41" s="68"/>
      <c r="F41" s="69">
        <v>75000</v>
      </c>
      <c r="G41" s="56"/>
      <c r="H41" s="51"/>
      <c r="I41" s="64"/>
      <c r="J41" s="64"/>
      <c r="K41" s="64"/>
      <c r="L41" s="64"/>
      <c r="M41" s="56"/>
      <c r="N41" s="56"/>
      <c r="O41" s="56"/>
      <c r="P41" s="56"/>
      <c r="Q41" s="56"/>
      <c r="R41" s="56"/>
      <c r="S41" s="56"/>
      <c r="T41" s="56"/>
      <c r="U41" s="56"/>
    </row>
    <row r="42" spans="1:21" s="1" customFormat="1" ht="15.75" thickBot="1">
      <c r="A42" s="56"/>
      <c r="B42" s="70" t="s">
        <v>67</v>
      </c>
      <c r="C42" s="71">
        <f>F42*0.6</f>
        <v>294000</v>
      </c>
      <c r="D42" s="71">
        <f>F42-C42</f>
        <v>196000.00000000006</v>
      </c>
      <c r="E42" s="72"/>
      <c r="F42" s="73">
        <f>F38*0.035</f>
        <v>490000.00000000006</v>
      </c>
      <c r="G42" s="56"/>
      <c r="H42" s="51"/>
      <c r="I42" s="64"/>
      <c r="J42" s="64"/>
      <c r="K42" s="64"/>
      <c r="L42" s="64"/>
      <c r="M42" s="56"/>
      <c r="N42" s="56"/>
      <c r="O42" s="56"/>
      <c r="P42" s="56"/>
      <c r="Q42" s="56"/>
      <c r="R42" s="56"/>
      <c r="S42" s="56"/>
      <c r="T42" s="56"/>
      <c r="U42" s="56"/>
    </row>
    <row r="43" spans="1:21" s="1" customFormat="1" ht="16.5" thickBot="1">
      <c r="A43" s="56"/>
      <c r="B43" s="74" t="s">
        <v>68</v>
      </c>
      <c r="C43" s="75">
        <f>SUM(C38:C42)</f>
        <v>25269000</v>
      </c>
      <c r="D43" s="75">
        <f>SUM(D38:D42)</f>
        <v>22296000</v>
      </c>
      <c r="E43" s="75">
        <f>SUM(E38:E42)</f>
        <v>114000000</v>
      </c>
      <c r="F43" s="76">
        <f>SUM(F38:F42)</f>
        <v>161565000</v>
      </c>
      <c r="G43" s="56"/>
      <c r="H43" s="51"/>
      <c r="I43" s="77"/>
      <c r="J43" s="77"/>
      <c r="K43" s="77"/>
      <c r="L43" s="77"/>
      <c r="M43" s="56"/>
      <c r="N43" s="56"/>
      <c r="O43" s="56"/>
      <c r="P43" s="56"/>
      <c r="Q43" s="56"/>
      <c r="R43" s="56"/>
      <c r="S43" s="56"/>
      <c r="T43" s="56"/>
      <c r="U43" s="56"/>
    </row>
    <row r="44" spans="1:21" s="1" customFormat="1" ht="16.5" thickBot="1">
      <c r="A44" s="78"/>
      <c r="B44" s="79"/>
      <c r="C44" s="80"/>
      <c r="D44" s="81"/>
      <c r="E44" s="82"/>
      <c r="F44" s="78"/>
      <c r="G44" s="78"/>
      <c r="H44" s="83"/>
      <c r="I44" s="84"/>
      <c r="J44" s="84"/>
      <c r="K44" s="84"/>
      <c r="L44" s="84"/>
      <c r="M44" s="78"/>
      <c r="N44" s="78"/>
      <c r="O44" s="78"/>
      <c r="P44" s="78"/>
      <c r="Q44" s="78"/>
      <c r="R44" s="78"/>
      <c r="S44" s="78"/>
      <c r="T44" s="78"/>
      <c r="U44" s="78"/>
    </row>
    <row r="45" spans="1:21" s="1" customFormat="1" ht="37.5" customHeight="1" thickBot="1">
      <c r="A45" s="78"/>
      <c r="B45" s="85"/>
      <c r="C45" s="86" t="s">
        <v>69</v>
      </c>
      <c r="D45" s="87" t="s">
        <v>10</v>
      </c>
      <c r="E45" s="88" t="s">
        <v>65</v>
      </c>
      <c r="F45" s="80"/>
      <c r="G45" s="78"/>
      <c r="H45" s="78"/>
      <c r="I45" s="82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</row>
    <row r="46" spans="1:21" s="1" customFormat="1" ht="15.75">
      <c r="A46" s="78"/>
      <c r="B46" s="89" t="s">
        <v>70</v>
      </c>
      <c r="C46" s="90">
        <v>0</v>
      </c>
      <c r="D46" s="91"/>
      <c r="E46" s="92">
        <f>C46</f>
        <v>0</v>
      </c>
      <c r="F46" s="93"/>
      <c r="G46" s="78"/>
      <c r="H46" s="78"/>
      <c r="I46" s="82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</row>
    <row r="47" spans="1:21" s="1" customFormat="1" ht="15.75">
      <c r="A47" s="78"/>
      <c r="B47" s="94" t="s">
        <v>35</v>
      </c>
      <c r="C47" s="90">
        <f>C38+C39</f>
        <v>24900000</v>
      </c>
      <c r="D47" s="91">
        <f>D38+D39</f>
        <v>22100000</v>
      </c>
      <c r="E47" s="92">
        <f>C47+D47</f>
        <v>47000000</v>
      </c>
      <c r="F47" s="82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</row>
    <row r="48" spans="1:21" s="1" customFormat="1" ht="16.5" thickBot="1">
      <c r="A48" s="78"/>
      <c r="B48" s="95" t="s">
        <v>67</v>
      </c>
      <c r="C48" s="90">
        <f>C42</f>
        <v>294000</v>
      </c>
      <c r="D48" s="96">
        <f>D42</f>
        <v>196000.00000000006</v>
      </c>
      <c r="E48" s="92">
        <f t="shared" ref="E48" si="7">C48+D48</f>
        <v>490000.00000000006</v>
      </c>
      <c r="F48" s="82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</row>
    <row r="49" spans="1:21" s="1" customFormat="1" ht="16.5" thickBot="1">
      <c r="A49" s="78"/>
      <c r="B49" s="74" t="s">
        <v>68</v>
      </c>
      <c r="C49" s="75">
        <f>C46+C47+C48</f>
        <v>25194000</v>
      </c>
      <c r="D49" s="75">
        <f t="shared" ref="D49:E49" si="8">D46+D47+D48</f>
        <v>22296000</v>
      </c>
      <c r="E49" s="97">
        <f t="shared" si="8"/>
        <v>47490000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</row>
    <row r="51" spans="1:21" s="1" customFormat="1">
      <c r="B51" s="6"/>
      <c r="E51" s="98"/>
    </row>
  </sheetData>
  <autoFilter ref="A9:M26">
    <filterColumn colId="10">
      <filters blank="1"/>
    </filterColumn>
  </autoFilter>
  <mergeCells count="10">
    <mergeCell ref="B29:M29"/>
    <mergeCell ref="B35:F35"/>
    <mergeCell ref="B36:B37"/>
    <mergeCell ref="C36:F36"/>
    <mergeCell ref="B2:K4"/>
    <mergeCell ref="B6:K6"/>
    <mergeCell ref="H8:J8"/>
    <mergeCell ref="B12:M12"/>
    <mergeCell ref="B14:M14"/>
    <mergeCell ref="B21:M21"/>
  </mergeCells>
  <printOptions horizontalCentered="1"/>
  <pageMargins left="0.25" right="0.25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2026 (3)</vt:lpstr>
      <vt:lpstr>'POA 2026 (3)'!Área_de_impresión</vt:lpstr>
      <vt:lpstr>'POA 2026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Cernas</dc:creator>
  <cp:lastModifiedBy>ANÁLISIS ESTRATÉGICO</cp:lastModifiedBy>
  <cp:lastPrinted>2026-01-22T22:37:44Z</cp:lastPrinted>
  <dcterms:created xsi:type="dcterms:W3CDTF">2026-01-07T19:27:24Z</dcterms:created>
  <dcterms:modified xsi:type="dcterms:W3CDTF">2026-01-22T22:37:57Z</dcterms:modified>
</cp:coreProperties>
</file>