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ERCERA SESIÓN ORDINARIA 09 ENERO 2026\SEGUNDO ENVÍO\"/>
    </mc:Choice>
  </mc:AlternateContent>
  <bookViews>
    <workbookView xWindow="-105" yWindow="-105" windowWidth="23250" windowHeight="12450"/>
  </bookViews>
  <sheets>
    <sheet name="POA DIC25  (2)" sheetId="1" r:id="rId1"/>
  </sheets>
  <definedNames>
    <definedName name="_xlnm._FilterDatabase" localSheetId="0" hidden="1">'POA DIC25  (2)'!$B$9:$N$32</definedName>
    <definedName name="_xlnm.Print_Area" localSheetId="0">'POA DIC25  (2)'!$A$1:$N$58</definedName>
    <definedName name="_xlnm.Print_Titles" localSheetId="0">'POA DIC25  (2)'!$B:$M,'POA DIC25  (2)'!$1:$9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53" i="1"/>
  <c r="H31" i="1"/>
  <c r="I30" i="1"/>
  <c r="H29" i="1"/>
  <c r="J29" i="1" s="1"/>
  <c r="E47" i="1" s="1"/>
  <c r="E50" i="1" s="1"/>
  <c r="I27" i="1"/>
  <c r="I26" i="1"/>
  <c r="I25" i="1"/>
  <c r="I24" i="1"/>
  <c r="K23" i="1"/>
  <c r="K22" i="1"/>
  <c r="K21" i="1"/>
  <c r="K20" i="1"/>
  <c r="K19" i="1"/>
  <c r="I17" i="1"/>
  <c r="H14" i="1"/>
  <c r="I14" i="1" s="1"/>
  <c r="H13" i="1"/>
  <c r="I13" i="1" s="1"/>
  <c r="I11" i="1"/>
  <c r="D54" i="1" l="1"/>
  <c r="I29" i="1"/>
  <c r="D47" i="1" s="1"/>
  <c r="F49" i="1"/>
  <c r="G47" i="1"/>
  <c r="G49" i="1"/>
  <c r="F50" i="1"/>
  <c r="H34" i="1"/>
  <c r="H36" i="1" s="1"/>
  <c r="D48" i="1"/>
  <c r="G48" i="1" s="1"/>
  <c r="E56" i="1"/>
  <c r="D56" i="1"/>
  <c r="G50" i="1" l="1"/>
  <c r="F54" i="1"/>
  <c r="F56" i="1" s="1"/>
  <c r="D50" i="1"/>
</calcChain>
</file>

<file path=xl/comments1.xml><?xml version="1.0" encoding="utf-8"?>
<comments xmlns="http://schemas.openxmlformats.org/spreadsheetml/2006/main">
  <authors>
    <author>LUIS CERNAS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LUIS CERNAS:</t>
        </r>
        <r>
          <rPr>
            <sz val="9"/>
            <color indexed="81"/>
            <rFont val="Tahoma"/>
            <family val="2"/>
          </rPr>
          <t xml:space="preserve">
REVISAR DOCUMENTOS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LUIS CERNAS:</t>
        </r>
        <r>
          <rPr>
            <sz val="9"/>
            <color indexed="81"/>
            <rFont val="Tahoma"/>
            <family val="2"/>
          </rPr>
          <t xml:space="preserve">
REVISAR. SOLICITAR AUTORIZACIÓN DEL COMITÉ DE OBRAS (SE CAMBIA POR EQUIPAMIENTO DE POZO PAREDONES)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LUIS CERNAS:</t>
        </r>
        <r>
          <rPr>
            <sz val="9"/>
            <color indexed="81"/>
            <rFont val="Tahoma"/>
            <family val="2"/>
          </rPr>
          <t xml:space="preserve">
CHECAR ESTUDIO GEOFISICO</t>
        </r>
      </text>
    </comment>
  </commentList>
</comments>
</file>

<file path=xl/sharedStrings.xml><?xml version="1.0" encoding="utf-8"?>
<sst xmlns="http://schemas.openxmlformats.org/spreadsheetml/2006/main" count="209" uniqueCount="101">
  <si>
    <t>ORGANISMO OPERADOR MUNICIPAL DEL SISTEMA DE AGUA POTABLE, ALCANTARILLADO Y SANEAMIENTO DE LOS CABOS.</t>
  </si>
  <si>
    <t>PROGRAMA ANUAL DE OBRAS PÚBLICAS Y SERVICIOS RELACIONADOS CON LAS MISMAS DEL OOMSAPASLC EJERCICIO FISCAL 2025</t>
  </si>
  <si>
    <t>No.</t>
  </si>
  <si>
    <t>ACCIÓN</t>
  </si>
  <si>
    <t>LOCALIDAD</t>
  </si>
  <si>
    <t>COMPONENTES</t>
  </si>
  <si>
    <t>SUBCOMPONENTE</t>
  </si>
  <si>
    <t>TIPO DE ACCIÓN</t>
  </si>
  <si>
    <t>MONTO</t>
  </si>
  <si>
    <t>PROPIO</t>
  </si>
  <si>
    <t>FEDERAL</t>
  </si>
  <si>
    <t>OTRO</t>
  </si>
  <si>
    <t>AÑO PROPUESTO</t>
  </si>
  <si>
    <t>PROGRAMA PROPUESTO</t>
  </si>
  <si>
    <t>LINEA DE ACCION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</si>
  <si>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</si>
  <si>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</si>
  <si>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</si>
  <si>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</si>
  <si>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</si>
  <si>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</si>
  <si>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</si>
  <si>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</si>
  <si>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ADEFAS</t>
  </si>
  <si>
    <t>A.01</t>
  </si>
  <si>
    <t>CONSTRUCCION DE RED DE DRENAJE A BASE DE PVC SANITARIO, FRACCIONAMIENTO PORTALES, CABO SAN LUCAS, MUNICIPIO DE LOS CABOS, B.C.S.</t>
  </si>
  <si>
    <t>CABO SAN LUCAS</t>
  </si>
  <si>
    <t>CONSTRUCCION</t>
  </si>
  <si>
    <t>NUEVO</t>
  </si>
  <si>
    <t>DRENAJE</t>
  </si>
  <si>
    <t>ALCANTARILLADO</t>
  </si>
  <si>
    <t>ESTUDIO</t>
  </si>
  <si>
    <t>POR APROBAR</t>
  </si>
  <si>
    <t>E.002</t>
  </si>
  <si>
    <t>ESTUDIO GEOFISICO O GEO-HIDROLOGICO PARA POZO 12 EN AREA DE SANTANITA (ARROYO SAN JOSE), EN SAN JOSE DEL CABO, MUNICIPIO DE LOS CABOS, B.C.S.</t>
  </si>
  <si>
    <t>SAN JOSÉ DEL CABO</t>
  </si>
  <si>
    <t>REC. PROPIOS</t>
  </si>
  <si>
    <t>AGUA POTABLE</t>
  </si>
  <si>
    <t>APROBADO</t>
  </si>
  <si>
    <t>E.003</t>
  </si>
  <si>
    <t>ESTUDIO GEOFÍSICO O GEO-HIDROLÓGICO EN AREA DE PAREDONES (ARROYO EL SALTO) , EN LA DELEGACION CABO SAN LUCAS, MUNICIPIO DE LOS CABOS, B.C.S.</t>
  </si>
  <si>
    <t>E.004</t>
  </si>
  <si>
    <t>ESTUDIO GEOFISICO O GEO-HIDROLOGICO EN AREA DE POZO 5 Y PUENTE CHAPARRO , EN LA DELEGACION CABO SAN LUCAS, MUNICIPIO DE LOS CABOS, B.C.S.</t>
  </si>
  <si>
    <t>PROPIOS</t>
  </si>
  <si>
    <t>CONSTRUCCIÓN</t>
  </si>
  <si>
    <t>C.001</t>
  </si>
  <si>
    <t>CONSTRUCCIÓN DE LÍNEA ELECTRICA DE ALIMENTACIÓN E INTERCONEXIÓN DE "POZO EL TULE" A ACUEDUCTO EN EL ARROYO EL TULE, CABO SAN LUCAS, MUNICIPIO DE LOS CABOS, B.C.S.</t>
  </si>
  <si>
    <t>LÍNEA DE CONDUCCIÓN</t>
  </si>
  <si>
    <t>C.002</t>
  </si>
  <si>
    <t>CONSTRUCCION DE NAVE PARA PLANTA POTABILIZADORA EN POZO "LA SANLUQUEÑA", CABO SAN LUCAS, MUNICIPIO DE LOS CABOS, BAJA CALIFORNIA SUR.</t>
  </si>
  <si>
    <t>INFRAESTRUCTURA</t>
  </si>
  <si>
    <t>C.005</t>
  </si>
  <si>
    <t>OBRA DE MURO DE CONTENCIÓN A BASE DE GAVIONES DE 1.00 X 1.00 X 1.00 M PARA CÁRCAMO Y POTABILIZADORA "LA SANLUQUEÑA" , EN LA DELEGACIÓN DE CABO SAN LUCAS, MUNICIPIO DE LOS CABOS, B.C.S.</t>
  </si>
  <si>
    <t>R33/FAISM</t>
  </si>
  <si>
    <t>C.006</t>
  </si>
  <si>
    <t>CONSTRUCCIÓN Y EQUIPAMIENTO DE POZO DE AGUA POTABLE "LA SANLUQUEÑA" Y LÍNEA DE CONDUCCIÓN A BASE DE TUBERÍA PEAD DE 10” RD-11 A POTABILIZADORA “SANLUQUEÑA”, CABO SAN LUCAS, MUNICIPIO DE LOS CABOS, B.C.S.</t>
  </si>
  <si>
    <t>OBRA DE CAPTACIÓN SUBTERRANEA</t>
  </si>
  <si>
    <t>C.007</t>
  </si>
  <si>
    <t>CONSTRUCCION DE 1,065 ML DE LINEA DE CONDUCCION DE PEAD DE 16¨ DE DIAMETRO, PARA CAMBIO DE TRAYECTO DE LA CALLE ESTRELLA LA CARRETERA DE CUOTA HASTA AVENIDA LEONA VICARIO, EN LA DELEGACION CABO SAN LUCAS, MUNICIPIO DE LOS CABOS, B.C.S.</t>
  </si>
  <si>
    <t>EQUIPAMIENTO</t>
  </si>
  <si>
    <t>C.008</t>
  </si>
  <si>
    <t>LINEA DE CONDUCCION PARA INTERCONEXION DE POZO 4 , 4 BIS PARA CAMBIO DE ACUEDUCTO A TANQUE SANLUQUEÑA , EN LA DELEGACION CABO SAN LUCAS, MUNICIPIO DE LOS CABOS, B.C.S.</t>
  </si>
  <si>
    <t>C.009</t>
  </si>
  <si>
    <t>LÍNEA DE CONDUCCIÓN A BASE DE TUBERÍA PEAD RD 11 DE 254 MM (10") DE LA COLONIA EJIDAL ETAPA 1 A LA COLONIA EJIDAL ETAPA 2, EN SAN JOSE DEL CABO, MUNICIPIO DE LOS CABOS, B.C.S.</t>
  </si>
  <si>
    <t>C.010</t>
  </si>
  <si>
    <t>PERFORACION EXPLORATORIA DE POZO " EL TULE II", EN ARROYO EL TULE, EN LA DELEGACION CABO SAN LUCAS, MUNICIPIO DE LOS CABOS, B.C.S.</t>
  </si>
  <si>
    <t>C.011</t>
  </si>
  <si>
    <t>PERFORACION EXPLORATORIA DE POZO "PAREDONES" EN ARROYO EL SALTO , EN LA DELEGACION CABO SAN LUCAS, MUNICIPIO DE LOS CABOS, B.C.S.</t>
  </si>
  <si>
    <t>C.012</t>
  </si>
  <si>
    <t>CONSTRUCCION DE LINEA DE CONDUCCION DE AGUA POTABLE CON TUBERIA DE 6", CALLE M. NUESTRA SEÑORA DE CONCHO , EN LA DELEGACION CABO SAN LUCAS, MUNICIPIO DE LOS CABOS, B.C.S.</t>
  </si>
  <si>
    <t>C.013</t>
  </si>
  <si>
    <t>LÍNEA DE CONDUCCIÓN DE TANQUE 1000 A CALLE TIERRA LIBERTAD, CON TUBERÍA DE 6" PVC HIDRÁULICO RD 26, EN COL. LOMAS DEL SOL, EN LA DELEGACION CABO SAN LUCAS, MUNICIPIO DE LOS CABOS, B.C.S.</t>
  </si>
  <si>
    <t>C.014</t>
  </si>
  <si>
    <t>REHABILITACIÓN CONSISTENTE EN PISTONEO, SIFONEO, AFORO Y VIDEOGRABACIÓN DE POZO 11, SAN JOSÉ DEL CABO, MUNICIPIO DE LOS CABOS, B.C.S.</t>
  </si>
  <si>
    <t>SAN JOSE DEL CABO</t>
  </si>
  <si>
    <t>REHABILITADO</t>
  </si>
  <si>
    <t>REHABILITACION</t>
  </si>
  <si>
    <t>C.016</t>
  </si>
  <si>
    <t>CONSTRUCCIÓN DE 4TO CIRCUITO DE AGUA POTABLE A BASE DE 10,824M DE TUBERIA DE 3" PVC HIDRAULICO, 2,000M DE 4", 424M DE 6" Y 1,671 TOMAS DOMICILIARIAS PARA COLONIA EJIDAL EN SAN JOSE DEL CABO, MUNICIPIO DE LOS CABOS, B.C.S.</t>
  </si>
  <si>
    <t>RED DE DISTRIBUCIÓN</t>
  </si>
  <si>
    <t>PROAGUA</t>
  </si>
  <si>
    <t>C.017</t>
  </si>
  <si>
    <t>INTERCONEXIÓN DEL POZO 8 BIS PEAD 12" DE DIAMETRO INTERNO, PEAD RD-11 AL ACUEDUCTO I, EN SAN JOSÉ DEL CABO, MUNICIPIO DE LOS CABOS, B.C.S.</t>
  </si>
  <si>
    <t>MUNICIPIO DE LOS CABOS</t>
  </si>
  <si>
    <t>C.019</t>
  </si>
  <si>
    <t xml:space="preserve">
"ESTUDIO GEOFÍSICO Y PERFORACIÓN EXPLORATORIA, AFORO Y ANÁLISIS FÍSICO QUÍMICO DE POZO "LA PALMA" , EN LA SUB-DELEGACIÓN DE CADUAÑO, MUNICIPIO DE LOS CABOS, B.C.S.”</t>
  </si>
  <si>
    <t>x</t>
  </si>
  <si>
    <t>SUMA:</t>
  </si>
  <si>
    <t>SUPERVISION TECNICA</t>
  </si>
  <si>
    <t>TOTAL:</t>
  </si>
  <si>
    <t>RESUMEN</t>
  </si>
  <si>
    <t>PROGRAMA</t>
  </si>
  <si>
    <t>AUTORIZADO - AMPLIACION</t>
  </si>
  <si>
    <t>OOMSAPASLC</t>
  </si>
  <si>
    <t>OTROS</t>
  </si>
  <si>
    <t>TOTAL</t>
  </si>
  <si>
    <t>RECURSOS PROPIOS</t>
  </si>
  <si>
    <t>MUNICIPIO R33</t>
  </si>
  <si>
    <t>SUM POA 2025</t>
  </si>
  <si>
    <t>OOMSAPASLC/OTRO</t>
  </si>
  <si>
    <t>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</si>
</sst>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Montserrat"/>
    </font>
    <font>
      <b/>
      <sz val="18"/>
      <color theme="1"/>
      <name val="Montserrat"/>
    </font>
    <font>
      <b/>
      <sz val="11"/>
      <color theme="1"/>
      <name val="Montserrat"/>
    </font>
    <font>
      <b/>
      <sz val="16"/>
      <color theme="1"/>
      <name val="Montserrat"/>
    </font>
    <font>
      <b/>
      <sz val="9"/>
      <color theme="1"/>
      <name val="Montserrat"/>
    </font>
    <font>
      <sz val="11"/>
      <color theme="1"/>
      <name val="Montserrat"/>
    </font>
    <font>
      <sz val="10"/>
      <color theme="1"/>
      <name val="Montserrat"/>
    </font>
    <font>
      <b/>
      <sz val="11"/>
      <name val="Montserrat"/>
    </font>
    <font>
      <sz val="11"/>
      <name val="Montserrat"/>
    </font>
    <font>
      <b/>
      <sz val="14"/>
      <color theme="1"/>
      <name val="Montserrat"/>
    </font>
    <font>
      <b/>
      <sz val="10"/>
      <color theme="1"/>
      <name val="Montserrat"/>
    </font>
    <font>
      <b/>
      <sz val="18"/>
      <name val="Aptos Narrow"/>
      <family val="2"/>
      <scheme val="minor"/>
    </font>
    <font>
      <b/>
      <sz val="12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4"/>
      <color theme="1"/>
      <name val="Montserrat"/>
    </font>
    <font>
      <b/>
      <sz val="14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/>
    </xf>
    <xf numFmtId="44" fontId="7" fillId="0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justify" vertical="center" wrapText="1"/>
    </xf>
    <xf numFmtId="44" fontId="9" fillId="0" borderId="6" xfId="1" applyFont="1" applyFill="1" applyBorder="1" applyAlignment="1">
      <alignment horizontal="center" vertical="center"/>
    </xf>
    <xf numFmtId="44" fontId="10" fillId="0" borderId="6" xfId="1" applyFont="1" applyFill="1" applyBorder="1" applyAlignment="1">
      <alignment horizontal="center" vertical="center"/>
    </xf>
    <xf numFmtId="44" fontId="7" fillId="3" borderId="8" xfId="0" applyNumberFormat="1" applyFont="1" applyFill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44" fontId="7" fillId="0" borderId="6" xfId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/>
    <xf numFmtId="44" fontId="7" fillId="0" borderId="6" xfId="1" applyFont="1" applyFill="1" applyBorder="1" applyAlignment="1">
      <alignment horizontal="center" vertical="center" wrapText="1"/>
    </xf>
    <xf numFmtId="10" fontId="7" fillId="3" borderId="8" xfId="0" applyNumberFormat="1" applyFont="1" applyFill="1" applyBorder="1" applyAlignment="1">
      <alignment horizontal="center" vertical="center"/>
    </xf>
    <xf numFmtId="44" fontId="7" fillId="0" borderId="6" xfId="1" applyFont="1" applyBorder="1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44" fontId="2" fillId="0" borderId="0" xfId="0" applyNumberFormat="1" applyFont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44" fontId="11" fillId="2" borderId="9" xfId="0" applyNumberFormat="1" applyFont="1" applyFill="1" applyBorder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44" fontId="14" fillId="4" borderId="20" xfId="2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44" fontId="15" fillId="0" borderId="22" xfId="2" applyFont="1" applyFill="1" applyBorder="1" applyAlignment="1">
      <alignment horizontal="center" vertical="center"/>
    </xf>
    <xf numFmtId="44" fontId="15" fillId="0" borderId="23" xfId="2" applyFont="1" applyBorder="1" applyAlignment="1">
      <alignment horizontal="center" vertical="center"/>
    </xf>
    <xf numFmtId="44" fontId="15" fillId="0" borderId="24" xfId="2" applyFont="1" applyBorder="1" applyAlignment="1">
      <alignment horizontal="center" vertical="center"/>
    </xf>
    <xf numFmtId="44" fontId="2" fillId="3" borderId="0" xfId="1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44" fontId="15" fillId="0" borderId="26" xfId="2" applyFont="1" applyFill="1" applyBorder="1" applyAlignment="1">
      <alignment horizontal="center" vertical="center"/>
    </xf>
    <xf numFmtId="44" fontId="15" fillId="0" borderId="9" xfId="2" applyFont="1" applyFill="1" applyBorder="1" applyAlignment="1">
      <alignment horizontal="center" vertical="center"/>
    </xf>
    <xf numFmtId="44" fontId="15" fillId="0" borderId="9" xfId="2" applyFont="1" applyBorder="1" applyAlignment="1">
      <alignment horizontal="center" vertical="center"/>
    </xf>
    <xf numFmtId="44" fontId="15" fillId="0" borderId="27" xfId="2" applyFont="1" applyBorder="1" applyAlignment="1">
      <alignment horizontal="center" vertical="center"/>
    </xf>
    <xf numFmtId="0" fontId="16" fillId="4" borderId="16" xfId="0" applyFont="1" applyFill="1" applyBorder="1" applyAlignment="1">
      <alignment horizontal="right" wrapText="1"/>
    </xf>
    <xf numFmtId="44" fontId="16" fillId="4" borderId="16" xfId="0" applyNumberFormat="1" applyFont="1" applyFill="1" applyBorder="1" applyAlignment="1">
      <alignment horizontal="center" vertical="center"/>
    </xf>
    <xf numFmtId="44" fontId="16" fillId="4" borderId="20" xfId="0" applyNumberFormat="1" applyFont="1" applyFill="1" applyBorder="1" applyAlignment="1">
      <alignment horizontal="center" vertical="center"/>
    </xf>
    <xf numFmtId="44" fontId="4" fillId="3" borderId="0" xfId="1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justify" vertical="center"/>
    </xf>
    <xf numFmtId="44" fontId="17" fillId="0" borderId="0" xfId="1" applyFont="1" applyAlignment="1">
      <alignment horizontal="center" vertical="center"/>
    </xf>
    <xf numFmtId="4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4" fontId="11" fillId="3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44" fontId="18" fillId="4" borderId="20" xfId="2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/>
    </xf>
    <xf numFmtId="44" fontId="2" fillId="3" borderId="0" xfId="0" applyNumberFormat="1" applyFont="1" applyFill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44" fontId="17" fillId="0" borderId="29" xfId="0" applyNumberFormat="1" applyFont="1" applyBorder="1" applyAlignment="1">
      <alignment horizontal="center" vertical="center"/>
    </xf>
    <xf numFmtId="44" fontId="17" fillId="0" borderId="27" xfId="0" applyNumberFormat="1" applyFont="1" applyBorder="1" applyAlignment="1">
      <alignment horizontal="center" vertical="center"/>
    </xf>
    <xf numFmtId="44" fontId="17" fillId="3" borderId="20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44" fontId="17" fillId="0" borderId="20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44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44" fontId="14" fillId="4" borderId="16" xfId="2" applyFont="1" applyFill="1" applyBorder="1" applyAlignment="1">
      <alignment horizontal="center" vertical="center"/>
    </xf>
    <xf numFmtId="44" fontId="14" fillId="4" borderId="17" xfId="2" applyFont="1" applyFill="1" applyBorder="1" applyAlignment="1">
      <alignment horizontal="center" vertical="center"/>
    </xf>
    <xf numFmtId="44" fontId="14" fillId="4" borderId="18" xfId="2" applyFont="1" applyFill="1" applyBorder="1" applyAlignment="1">
      <alignment horizontal="center" vertical="center"/>
    </xf>
  </cellXfs>
  <cellStyles count="3">
    <cellStyle name="Moneda" xfId="1" builtinId="4"/>
    <cellStyle name="Moneda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99787</xdr:colOff>
      <xdr:row>0</xdr:row>
      <xdr:rowOff>0</xdr:rowOff>
    </xdr:from>
    <xdr:to>
      <xdr:col>2</xdr:col>
      <xdr:colOff>400777</xdr:colOff>
      <xdr:row>6</xdr:row>
      <xdr:rowOff>93443</xdr:rowOff>
    </xdr:to>
    <xdr:pic>
      <xdr:nvPicPr>
        <xdr:cNvPr id="2" name="Imagen 1" descr="C:\Users\OOMSAPAS\AppData\Local\Packages\5319275A.WhatsAppDesktop_cv1g1gvanyjgm\TempState\7F16109F1619FD7A733DAF5A84C708C1\Imagen de WhatsApp 2024-10-02 a las 12.40.43_254a1b1d.jpg">
          <a:extLst>
            <a:ext uri="{FF2B5EF4-FFF2-40B4-BE49-F238E27FC236}">
              <a16:creationId xmlns:a16="http://schemas.microsoft.com/office/drawing/2014/main" id="{E377370F-EB77-4A42-9DD0-6F157B8CF8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64" r="21304"/>
        <a:stretch/>
      </xdr:blipFill>
      <xdr:spPr bwMode="auto">
        <a:xfrm>
          <a:off x="99787" y="0"/>
          <a:ext cx="887730" cy="12897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29935</xdr:colOff>
      <xdr:row>0</xdr:row>
      <xdr:rowOff>106137</xdr:rowOff>
    </xdr:from>
    <xdr:to>
      <xdr:col>12</xdr:col>
      <xdr:colOff>2074775</xdr:colOff>
      <xdr:row>6</xdr:row>
      <xdr:rowOff>36584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258AA-639F-4C88-AF01-26C2DE2CD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4955" y="106137"/>
          <a:ext cx="3081160" cy="1126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58"/>
  <sheetViews>
    <sheetView showGridLines="0" tabSelected="1" view="pageBreakPreview" topLeftCell="B1" zoomScale="55" zoomScaleNormal="55" zoomScaleSheetLayoutView="55" workbookViewId="0">
      <selection activeCell="B14" sqref="B14"/>
    </sheetView>
  </sheetViews>
  <sheetFormatPr baseColWidth="10" defaultColWidth="11.5" defaultRowHeight="12" outlineLevelRow="1"/>
  <cols>
    <col min="1" max="1" width="21.75" style="1" hidden="1" customWidth="1"/>
    <col min="2" max="2" width="8.5" style="2" bestFit="1" customWidth="1"/>
    <col min="3" max="3" width="55.5" style="6" customWidth="1"/>
    <col min="4" max="4" width="28.5" style="2" customWidth="1"/>
    <col min="5" max="5" width="26.625" style="2" customWidth="1"/>
    <col min="6" max="6" width="28.625" style="2" customWidth="1"/>
    <col min="7" max="8" width="28.125" style="2" customWidth="1"/>
    <col min="9" max="9" width="38.5" style="2" customWidth="1"/>
    <col min="10" max="10" width="31" style="2" customWidth="1"/>
    <col min="11" max="11" width="34.375" style="2" customWidth="1"/>
    <col min="12" max="12" width="15.125" style="2" customWidth="1"/>
    <col min="13" max="13" width="32.625" style="2" bestFit="1" customWidth="1"/>
    <col min="14" max="14" width="36.25" style="2" customWidth="1"/>
    <col min="15" max="15" width="26.5" style="2" customWidth="1"/>
    <col min="16" max="16" width="31.25" style="2" customWidth="1"/>
    <col min="17" max="22" width="38.125" style="1" customWidth="1"/>
    <col min="23" max="16384" width="11.5" style="1"/>
  </cols>
  <sheetData>
    <row r="2" spans="1:22" ht="15" customHeight="1">
      <c r="C2" s="83" t="s">
        <v>0</v>
      </c>
      <c r="D2" s="83"/>
      <c r="E2" s="83"/>
      <c r="F2" s="83"/>
      <c r="G2" s="83"/>
      <c r="H2" s="83"/>
      <c r="I2" s="83"/>
      <c r="J2" s="83"/>
      <c r="K2" s="83"/>
      <c r="L2" s="83"/>
      <c r="M2" s="3"/>
      <c r="N2" s="3"/>
      <c r="O2" s="3"/>
    </row>
    <row r="3" spans="1:22" ht="15" customHeight="1">
      <c r="C3" s="83"/>
      <c r="D3" s="83"/>
      <c r="E3" s="83"/>
      <c r="F3" s="83"/>
      <c r="G3" s="83"/>
      <c r="H3" s="83"/>
      <c r="I3" s="83"/>
      <c r="J3" s="83"/>
      <c r="K3" s="83"/>
      <c r="L3" s="83"/>
      <c r="M3" s="3"/>
      <c r="N3" s="3"/>
      <c r="O3" s="3"/>
    </row>
    <row r="4" spans="1:22" ht="15" customHeight="1">
      <c r="C4" s="83"/>
      <c r="D4" s="83"/>
      <c r="E4" s="83"/>
      <c r="F4" s="83"/>
      <c r="G4" s="83"/>
      <c r="H4" s="83"/>
      <c r="I4" s="83"/>
      <c r="J4" s="83"/>
      <c r="K4" s="83"/>
      <c r="L4" s="83"/>
      <c r="M4" s="3"/>
      <c r="N4" s="3"/>
      <c r="O4" s="3"/>
    </row>
    <row r="5" spans="1:22" ht="1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2" ht="18" customHeight="1">
      <c r="C6" s="84" t="s">
        <v>1</v>
      </c>
      <c r="D6" s="84"/>
      <c r="E6" s="84"/>
      <c r="F6" s="84"/>
      <c r="G6" s="84"/>
      <c r="H6" s="84"/>
      <c r="I6" s="84"/>
      <c r="J6" s="84"/>
      <c r="K6" s="84"/>
      <c r="L6" s="84"/>
      <c r="M6" s="5"/>
      <c r="N6" s="5"/>
      <c r="O6" s="5"/>
    </row>
    <row r="7" spans="1:22" ht="12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22" ht="12" customHeight="1">
      <c r="I8" s="85"/>
      <c r="J8" s="85"/>
      <c r="K8" s="85"/>
    </row>
    <row r="9" spans="1:22" s="2" customFormat="1" ht="27" customHeight="1" thickBot="1"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  <c r="L9" s="8" t="s">
        <v>12</v>
      </c>
      <c r="M9" s="8" t="s">
        <v>13</v>
      </c>
      <c r="N9" s="8" t="s">
        <v>14</v>
      </c>
      <c r="O9" s="9" t="s">
        <v>15</v>
      </c>
      <c r="P9" s="10" t="s">
        <v>16</v>
      </c>
      <c r="Q9" s="10" t="s">
        <v>17</v>
      </c>
      <c r="R9" s="10" t="s">
        <v>18</v>
      </c>
      <c r="S9" s="10" t="s">
        <v>19</v>
      </c>
      <c r="T9" s="10" t="s">
        <v>20</v>
      </c>
      <c r="U9" s="10" t="s">
        <v>21</v>
      </c>
      <c r="V9" s="11" t="s">
        <v>22</v>
      </c>
    </row>
    <row r="10" spans="1:22" s="2" customFormat="1" ht="14.25">
      <c r="B10" s="12"/>
      <c r="C10" s="13" t="s">
        <v>23</v>
      </c>
      <c r="D10" s="12"/>
      <c r="E10" s="12"/>
      <c r="F10" s="12"/>
      <c r="G10" s="12"/>
      <c r="H10" s="12"/>
      <c r="I10" s="12"/>
      <c r="J10" s="12"/>
      <c r="K10" s="12"/>
      <c r="L10" s="14"/>
      <c r="M10" s="14"/>
      <c r="N10" s="14"/>
      <c r="O10" s="15"/>
      <c r="P10" s="15"/>
      <c r="Q10" s="15"/>
      <c r="R10" s="15"/>
      <c r="S10" s="15"/>
      <c r="T10" s="15"/>
      <c r="U10" s="15"/>
      <c r="V10" s="15"/>
    </row>
    <row r="11" spans="1:22" s="16" customFormat="1" ht="42.75" outlineLevel="1">
      <c r="B11" s="17" t="s">
        <v>24</v>
      </c>
      <c r="C11" s="18" t="s">
        <v>25</v>
      </c>
      <c r="D11" s="19" t="s">
        <v>26</v>
      </c>
      <c r="E11" s="20" t="s">
        <v>27</v>
      </c>
      <c r="F11" s="19" t="s">
        <v>28</v>
      </c>
      <c r="G11" s="19" t="s">
        <v>29</v>
      </c>
      <c r="H11" s="21">
        <v>432900.43</v>
      </c>
      <c r="I11" s="22">
        <f>H11</f>
        <v>432900.43</v>
      </c>
      <c r="J11" s="22">
        <v>0</v>
      </c>
      <c r="K11" s="17"/>
      <c r="L11" s="17"/>
      <c r="M11" s="17"/>
      <c r="N11" s="23" t="s">
        <v>30</v>
      </c>
      <c r="O11" s="24"/>
      <c r="P11" s="17"/>
      <c r="Q11" s="17"/>
      <c r="R11" s="17"/>
      <c r="S11" s="17"/>
      <c r="T11" s="17"/>
      <c r="U11" s="17"/>
      <c r="V11" s="17"/>
    </row>
    <row r="12" spans="1:22" s="12" customFormat="1" ht="14.25">
      <c r="C12" s="13" t="s">
        <v>31</v>
      </c>
      <c r="L12" s="14"/>
      <c r="M12" s="14"/>
      <c r="N12" s="14"/>
      <c r="O12" s="15"/>
      <c r="P12" s="25"/>
      <c r="Q12" s="25"/>
      <c r="R12" s="25"/>
      <c r="S12" s="25"/>
      <c r="T12" s="25"/>
      <c r="U12" s="25"/>
      <c r="V12" s="25"/>
    </row>
    <row r="13" spans="1:22" s="16" customFormat="1" ht="72.75" customHeight="1" outlineLevel="1">
      <c r="A13" s="17" t="s">
        <v>32</v>
      </c>
      <c r="B13" s="26" t="s">
        <v>33</v>
      </c>
      <c r="C13" s="27" t="s">
        <v>34</v>
      </c>
      <c r="D13" s="19" t="s">
        <v>35</v>
      </c>
      <c r="E13" s="20" t="s">
        <v>31</v>
      </c>
      <c r="F13" s="19" t="s">
        <v>28</v>
      </c>
      <c r="G13" s="19" t="s">
        <v>31</v>
      </c>
      <c r="H13" s="28">
        <f>215000+172.59</f>
        <v>215172.59</v>
      </c>
      <c r="I13" s="29">
        <f t="shared" ref="I13:I14" si="0">H13</f>
        <v>215172.59</v>
      </c>
      <c r="J13" s="22">
        <v>0</v>
      </c>
      <c r="K13" s="17"/>
      <c r="L13" s="17">
        <v>2025</v>
      </c>
      <c r="M13" s="17" t="s">
        <v>36</v>
      </c>
      <c r="N13" s="23" t="s">
        <v>37</v>
      </c>
      <c r="O13" s="24"/>
      <c r="P13" s="17"/>
      <c r="Q13" s="17"/>
      <c r="R13" s="17"/>
      <c r="S13" s="17"/>
      <c r="T13" s="17"/>
      <c r="U13" s="17"/>
      <c r="V13" s="17"/>
    </row>
    <row r="14" spans="1:22" s="16" customFormat="1" ht="72" customHeight="1" outlineLevel="1">
      <c r="A14" s="17" t="s">
        <v>38</v>
      </c>
      <c r="B14" s="26" t="s">
        <v>39</v>
      </c>
      <c r="C14" s="27" t="s">
        <v>40</v>
      </c>
      <c r="D14" s="19" t="s">
        <v>26</v>
      </c>
      <c r="E14" s="20" t="s">
        <v>31</v>
      </c>
      <c r="F14" s="19" t="s">
        <v>28</v>
      </c>
      <c r="G14" s="19" t="s">
        <v>31</v>
      </c>
      <c r="H14" s="21">
        <f>215000+172.59-0.01</f>
        <v>215172.58</v>
      </c>
      <c r="I14" s="29">
        <f t="shared" si="0"/>
        <v>215172.58</v>
      </c>
      <c r="J14" s="22">
        <v>0</v>
      </c>
      <c r="K14" s="17"/>
      <c r="L14" s="17">
        <v>2025</v>
      </c>
      <c r="M14" s="17" t="s">
        <v>36</v>
      </c>
      <c r="N14" s="23" t="s">
        <v>37</v>
      </c>
      <c r="O14" s="30"/>
      <c r="P14" s="17"/>
      <c r="Q14" s="17"/>
      <c r="R14" s="17"/>
      <c r="S14" s="17"/>
      <c r="T14" s="17"/>
      <c r="U14" s="17"/>
      <c r="V14" s="17"/>
    </row>
    <row r="15" spans="1:22" s="16" customFormat="1" ht="72" customHeight="1" outlineLevel="1">
      <c r="A15" s="17" t="s">
        <v>32</v>
      </c>
      <c r="B15" s="26" t="s">
        <v>41</v>
      </c>
      <c r="C15" s="27" t="s">
        <v>42</v>
      </c>
      <c r="D15" s="19" t="s">
        <v>26</v>
      </c>
      <c r="E15" s="20" t="s">
        <v>31</v>
      </c>
      <c r="F15" s="19" t="s">
        <v>28</v>
      </c>
      <c r="G15" s="19" t="s">
        <v>31</v>
      </c>
      <c r="H15" s="31">
        <v>215172.58</v>
      </c>
      <c r="I15" s="32">
        <v>215172.58</v>
      </c>
      <c r="J15" s="22">
        <v>0</v>
      </c>
      <c r="K15" s="17"/>
      <c r="L15" s="17">
        <v>2025</v>
      </c>
      <c r="M15" s="33" t="s">
        <v>43</v>
      </c>
      <c r="N15" s="23" t="s">
        <v>37</v>
      </c>
      <c r="O15" s="24"/>
      <c r="P15" s="17"/>
      <c r="Q15" s="17"/>
      <c r="R15" s="17"/>
      <c r="S15" s="17"/>
      <c r="T15" s="17"/>
      <c r="U15" s="17"/>
      <c r="V15" s="17"/>
    </row>
    <row r="16" spans="1:22" s="39" customFormat="1" ht="15">
      <c r="A16" s="17"/>
      <c r="B16" s="14"/>
      <c r="C16" s="34" t="s">
        <v>44</v>
      </c>
      <c r="D16" s="35"/>
      <c r="E16" s="36"/>
      <c r="F16" s="14"/>
      <c r="G16" s="14"/>
      <c r="H16" s="37"/>
      <c r="I16" s="14"/>
      <c r="J16" s="14"/>
      <c r="K16" s="14"/>
      <c r="L16" s="14"/>
      <c r="M16" s="14"/>
      <c r="N16" s="14"/>
      <c r="O16" s="38"/>
      <c r="P16" s="25"/>
      <c r="Q16" s="25"/>
      <c r="R16" s="25"/>
      <c r="S16" s="25"/>
      <c r="T16" s="25"/>
      <c r="U16" s="25"/>
      <c r="V16" s="25"/>
    </row>
    <row r="17" spans="1:22" s="16" customFormat="1" ht="79.150000000000006" customHeight="1" outlineLevel="1">
      <c r="A17" s="17" t="s">
        <v>32</v>
      </c>
      <c r="B17" s="17" t="s">
        <v>45</v>
      </c>
      <c r="C17" s="27" t="s">
        <v>46</v>
      </c>
      <c r="D17" s="19" t="s">
        <v>26</v>
      </c>
      <c r="E17" s="20" t="s">
        <v>37</v>
      </c>
      <c r="F17" s="19" t="s">
        <v>28</v>
      </c>
      <c r="G17" s="19" t="s">
        <v>47</v>
      </c>
      <c r="H17" s="21">
        <v>504117.6</v>
      </c>
      <c r="I17" s="22">
        <f>H17</f>
        <v>504117.6</v>
      </c>
      <c r="J17" s="22">
        <v>0</v>
      </c>
      <c r="K17" s="40"/>
      <c r="L17" s="17">
        <v>2025</v>
      </c>
      <c r="M17" s="17" t="s">
        <v>36</v>
      </c>
      <c r="N17" s="23" t="s">
        <v>37</v>
      </c>
      <c r="O17" s="24"/>
      <c r="P17" s="17"/>
      <c r="Q17" s="17"/>
      <c r="R17" s="17"/>
      <c r="S17" s="17"/>
      <c r="T17" s="17"/>
      <c r="U17" s="17"/>
      <c r="V17" s="17"/>
    </row>
    <row r="18" spans="1:22" s="16" customFormat="1" ht="79.150000000000006" customHeight="1" outlineLevel="1">
      <c r="A18" s="17" t="s">
        <v>38</v>
      </c>
      <c r="B18" s="17" t="s">
        <v>48</v>
      </c>
      <c r="C18" s="27" t="s">
        <v>49</v>
      </c>
      <c r="D18" s="19" t="s">
        <v>26</v>
      </c>
      <c r="E18" s="20" t="s">
        <v>37</v>
      </c>
      <c r="F18" s="19" t="s">
        <v>28</v>
      </c>
      <c r="G18" s="19" t="s">
        <v>50</v>
      </c>
      <c r="H18" s="21">
        <v>7647220.0700000003</v>
      </c>
      <c r="I18" s="22">
        <v>7647220.0699999994</v>
      </c>
      <c r="J18" s="22">
        <v>0</v>
      </c>
      <c r="K18" s="22"/>
      <c r="L18" s="17">
        <v>2025</v>
      </c>
      <c r="M18" s="17" t="s">
        <v>36</v>
      </c>
      <c r="N18" s="23" t="s">
        <v>37</v>
      </c>
      <c r="O18" s="41"/>
      <c r="P18" s="17"/>
      <c r="Q18" s="17"/>
      <c r="R18" s="17"/>
      <c r="S18" s="17"/>
      <c r="T18" s="17"/>
      <c r="U18" s="17"/>
      <c r="V18" s="17"/>
    </row>
    <row r="19" spans="1:22" s="16" customFormat="1" ht="57" outlineLevel="1">
      <c r="A19" s="17"/>
      <c r="B19" s="17" t="s">
        <v>51</v>
      </c>
      <c r="C19" s="27" t="s">
        <v>52</v>
      </c>
      <c r="D19" s="19" t="s">
        <v>26</v>
      </c>
      <c r="E19" s="20" t="s">
        <v>50</v>
      </c>
      <c r="F19" s="19" t="s">
        <v>28</v>
      </c>
      <c r="G19" s="19" t="s">
        <v>50</v>
      </c>
      <c r="H19" s="21">
        <v>8973656.0999999996</v>
      </c>
      <c r="I19" s="22">
        <v>0</v>
      </c>
      <c r="J19" s="22">
        <v>0</v>
      </c>
      <c r="K19" s="22">
        <f t="shared" ref="K19:K23" si="1">H19</f>
        <v>8973656.0999999996</v>
      </c>
      <c r="L19" s="17">
        <v>2025</v>
      </c>
      <c r="M19" s="17" t="s">
        <v>53</v>
      </c>
      <c r="N19" s="23" t="s">
        <v>37</v>
      </c>
      <c r="O19" s="24"/>
      <c r="P19" s="17"/>
      <c r="Q19" s="17"/>
      <c r="R19" s="17"/>
      <c r="S19" s="17"/>
      <c r="T19" s="17"/>
      <c r="U19" s="17"/>
      <c r="V19" s="17"/>
    </row>
    <row r="20" spans="1:22" s="16" customFormat="1" ht="71.25" outlineLevel="1">
      <c r="A20" s="17"/>
      <c r="B20" s="17" t="s">
        <v>54</v>
      </c>
      <c r="C20" s="27" t="s">
        <v>55</v>
      </c>
      <c r="D20" s="19" t="s">
        <v>26</v>
      </c>
      <c r="E20" s="20" t="s">
        <v>37</v>
      </c>
      <c r="F20" s="19" t="s">
        <v>28</v>
      </c>
      <c r="G20" s="19" t="s">
        <v>56</v>
      </c>
      <c r="H20" s="21">
        <v>8602385.2899999991</v>
      </c>
      <c r="I20" s="22">
        <v>0</v>
      </c>
      <c r="J20" s="22">
        <v>0</v>
      </c>
      <c r="K20" s="40">
        <f t="shared" si="1"/>
        <v>8602385.2899999991</v>
      </c>
      <c r="L20" s="17">
        <v>2025</v>
      </c>
      <c r="M20" s="17" t="s">
        <v>53</v>
      </c>
      <c r="N20" s="23" t="s">
        <v>37</v>
      </c>
      <c r="O20" s="24"/>
      <c r="P20" s="17"/>
      <c r="Q20" s="17"/>
      <c r="R20" s="17"/>
      <c r="S20" s="17"/>
      <c r="T20" s="17"/>
      <c r="U20" s="17"/>
      <c r="V20" s="17"/>
    </row>
    <row r="21" spans="1:22" s="16" customFormat="1" ht="115.15" customHeight="1" outlineLevel="1">
      <c r="A21" s="17"/>
      <c r="B21" s="17" t="s">
        <v>57</v>
      </c>
      <c r="C21" s="27" t="s">
        <v>58</v>
      </c>
      <c r="D21" s="19" t="s">
        <v>26</v>
      </c>
      <c r="E21" s="20" t="s">
        <v>37</v>
      </c>
      <c r="F21" s="19" t="s">
        <v>28</v>
      </c>
      <c r="G21" s="19" t="s">
        <v>59</v>
      </c>
      <c r="H21" s="21">
        <v>14866711.23</v>
      </c>
      <c r="I21" s="22">
        <v>0</v>
      </c>
      <c r="J21" s="22">
        <v>0</v>
      </c>
      <c r="K21" s="40">
        <f t="shared" si="1"/>
        <v>14866711.23</v>
      </c>
      <c r="L21" s="17"/>
      <c r="M21" s="17" t="s">
        <v>53</v>
      </c>
      <c r="N21" s="23" t="s">
        <v>37</v>
      </c>
      <c r="O21" s="24"/>
      <c r="P21" s="17"/>
      <c r="Q21" s="17"/>
      <c r="R21" s="17"/>
      <c r="S21" s="17"/>
      <c r="T21" s="17"/>
      <c r="U21" s="17"/>
      <c r="V21" s="17"/>
    </row>
    <row r="22" spans="1:22" s="16" customFormat="1" ht="85.15" customHeight="1" outlineLevel="1">
      <c r="A22" s="17"/>
      <c r="B22" s="17" t="s">
        <v>60</v>
      </c>
      <c r="C22" s="27" t="s">
        <v>61</v>
      </c>
      <c r="D22" s="19" t="s">
        <v>26</v>
      </c>
      <c r="E22" s="20" t="s">
        <v>37</v>
      </c>
      <c r="F22" s="19" t="s">
        <v>28</v>
      </c>
      <c r="G22" s="19" t="s">
        <v>59</v>
      </c>
      <c r="H22" s="21">
        <v>14406847.02</v>
      </c>
      <c r="I22" s="22">
        <v>0</v>
      </c>
      <c r="J22" s="22">
        <v>0</v>
      </c>
      <c r="K22" s="40">
        <f t="shared" si="1"/>
        <v>14406847.02</v>
      </c>
      <c r="L22" s="17"/>
      <c r="M22" s="17" t="s">
        <v>53</v>
      </c>
      <c r="N22" s="23" t="s">
        <v>37</v>
      </c>
      <c r="O22" s="24"/>
      <c r="P22" s="17"/>
      <c r="Q22" s="17"/>
      <c r="R22" s="17"/>
      <c r="S22" s="17"/>
      <c r="T22" s="17"/>
      <c r="U22" s="17"/>
      <c r="V22" s="17"/>
    </row>
    <row r="23" spans="1:22" s="16" customFormat="1" ht="87" customHeight="1" outlineLevel="1">
      <c r="A23" s="17"/>
      <c r="B23" s="17" t="s">
        <v>62</v>
      </c>
      <c r="C23" s="27" t="s">
        <v>63</v>
      </c>
      <c r="D23" s="19" t="s">
        <v>35</v>
      </c>
      <c r="E23" s="20" t="s">
        <v>37</v>
      </c>
      <c r="F23" s="19" t="s">
        <v>28</v>
      </c>
      <c r="G23" s="19" t="s">
        <v>59</v>
      </c>
      <c r="H23" s="21">
        <v>8865373.2799999993</v>
      </c>
      <c r="I23" s="22">
        <v>0</v>
      </c>
      <c r="J23" s="22">
        <v>0</v>
      </c>
      <c r="K23" s="40">
        <f t="shared" si="1"/>
        <v>8865373.2799999993</v>
      </c>
      <c r="L23" s="17"/>
      <c r="M23" s="17" t="s">
        <v>53</v>
      </c>
      <c r="N23" s="23" t="s">
        <v>37</v>
      </c>
      <c r="O23" s="24"/>
      <c r="P23" s="17"/>
      <c r="Q23" s="17"/>
      <c r="R23" s="17"/>
      <c r="S23" s="17"/>
      <c r="T23" s="17"/>
      <c r="U23" s="17"/>
      <c r="V23" s="17"/>
    </row>
    <row r="24" spans="1:22" s="16" customFormat="1" ht="87" customHeight="1" outlineLevel="1">
      <c r="A24" s="17"/>
      <c r="B24" s="17" t="s">
        <v>64</v>
      </c>
      <c r="C24" s="27" t="s">
        <v>65</v>
      </c>
      <c r="D24" s="19" t="s">
        <v>26</v>
      </c>
      <c r="E24" s="20" t="s">
        <v>50</v>
      </c>
      <c r="F24" s="19" t="s">
        <v>28</v>
      </c>
      <c r="G24" s="19" t="s">
        <v>47</v>
      </c>
      <c r="H24" s="21">
        <v>1500000</v>
      </c>
      <c r="I24" s="29">
        <f>H24</f>
        <v>1500000</v>
      </c>
      <c r="J24" s="22">
        <v>0</v>
      </c>
      <c r="K24" s="40"/>
      <c r="L24" s="17">
        <v>2025</v>
      </c>
      <c r="M24" s="17" t="s">
        <v>36</v>
      </c>
      <c r="N24" s="23" t="s">
        <v>37</v>
      </c>
      <c r="O24" s="24"/>
      <c r="P24" s="17"/>
      <c r="Q24" s="17"/>
      <c r="R24" s="17"/>
      <c r="S24" s="17"/>
      <c r="T24" s="17"/>
      <c r="U24" s="17"/>
      <c r="V24" s="17"/>
    </row>
    <row r="25" spans="1:22" s="16" customFormat="1" ht="42.75" outlineLevel="1">
      <c r="A25" s="17" t="s">
        <v>38</v>
      </c>
      <c r="B25" s="17" t="s">
        <v>66</v>
      </c>
      <c r="C25" s="27" t="s">
        <v>67</v>
      </c>
      <c r="D25" s="19" t="s">
        <v>26</v>
      </c>
      <c r="E25" s="20" t="s">
        <v>37</v>
      </c>
      <c r="F25" s="19" t="s">
        <v>28</v>
      </c>
      <c r="G25" s="19" t="s">
        <v>47</v>
      </c>
      <c r="H25" s="21">
        <v>1500000</v>
      </c>
      <c r="I25" s="29">
        <f>H25</f>
        <v>1500000</v>
      </c>
      <c r="J25" s="22">
        <v>0</v>
      </c>
      <c r="K25" s="40"/>
      <c r="L25" s="17">
        <v>2025</v>
      </c>
      <c r="M25" s="17" t="s">
        <v>36</v>
      </c>
      <c r="N25" s="23" t="s">
        <v>37</v>
      </c>
      <c r="O25" s="24"/>
      <c r="P25" s="17"/>
      <c r="Q25" s="17"/>
      <c r="R25" s="17"/>
      <c r="S25" s="17"/>
      <c r="T25" s="17"/>
      <c r="U25" s="17"/>
      <c r="V25" s="17"/>
    </row>
    <row r="26" spans="1:22" s="16" customFormat="1" ht="57" outlineLevel="1">
      <c r="A26" s="17" t="s">
        <v>38</v>
      </c>
      <c r="B26" s="17" t="s">
        <v>68</v>
      </c>
      <c r="C26" s="27" t="s">
        <v>69</v>
      </c>
      <c r="D26" s="19" t="s">
        <v>26</v>
      </c>
      <c r="E26" s="20" t="s">
        <v>37</v>
      </c>
      <c r="F26" s="19" t="s">
        <v>28</v>
      </c>
      <c r="G26" s="19" t="s">
        <v>47</v>
      </c>
      <c r="H26" s="21">
        <v>2150000</v>
      </c>
      <c r="I26" s="22">
        <f t="shared" ref="I26:I27" si="2">H26</f>
        <v>2150000</v>
      </c>
      <c r="J26" s="22">
        <v>0</v>
      </c>
      <c r="K26" s="40"/>
      <c r="L26" s="17">
        <v>2025</v>
      </c>
      <c r="M26" s="17" t="s">
        <v>36</v>
      </c>
      <c r="N26" s="23" t="s">
        <v>37</v>
      </c>
      <c r="O26" s="24"/>
      <c r="P26" s="17"/>
      <c r="Q26" s="17"/>
      <c r="R26" s="17"/>
      <c r="S26" s="17"/>
      <c r="T26" s="17"/>
      <c r="U26" s="17"/>
      <c r="V26" s="17"/>
    </row>
    <row r="27" spans="1:22" s="16" customFormat="1" ht="87" customHeight="1" outlineLevel="1">
      <c r="A27" s="17" t="s">
        <v>38</v>
      </c>
      <c r="B27" s="17" t="s">
        <v>70</v>
      </c>
      <c r="C27" s="27" t="s">
        <v>71</v>
      </c>
      <c r="D27" s="19" t="s">
        <v>26</v>
      </c>
      <c r="E27" s="20" t="s">
        <v>37</v>
      </c>
      <c r="F27" s="19" t="s">
        <v>28</v>
      </c>
      <c r="G27" s="19" t="s">
        <v>47</v>
      </c>
      <c r="H27" s="21">
        <v>2000000</v>
      </c>
      <c r="I27" s="22">
        <f t="shared" si="2"/>
        <v>2000000</v>
      </c>
      <c r="J27" s="22">
        <v>0</v>
      </c>
      <c r="K27" s="40"/>
      <c r="L27" s="17">
        <v>2025</v>
      </c>
      <c r="M27" s="17" t="s">
        <v>36</v>
      </c>
      <c r="N27" s="23" t="s">
        <v>37</v>
      </c>
      <c r="O27" s="24"/>
      <c r="P27" s="17"/>
      <c r="Q27" s="17"/>
      <c r="R27" s="17"/>
      <c r="S27" s="17"/>
      <c r="T27" s="17"/>
      <c r="U27" s="17"/>
      <c r="V27" s="17"/>
    </row>
    <row r="28" spans="1:22" s="16" customFormat="1" ht="78" customHeight="1" outlineLevel="1">
      <c r="A28" s="17" t="s">
        <v>38</v>
      </c>
      <c r="B28" s="17" t="s">
        <v>72</v>
      </c>
      <c r="C28" s="27" t="s">
        <v>73</v>
      </c>
      <c r="D28" s="19" t="s">
        <v>74</v>
      </c>
      <c r="E28" s="20" t="s">
        <v>37</v>
      </c>
      <c r="F28" s="19" t="s">
        <v>75</v>
      </c>
      <c r="G28" s="19" t="s">
        <v>76</v>
      </c>
      <c r="H28" s="21">
        <v>818965.51724137936</v>
      </c>
      <c r="I28" s="22">
        <v>818965.51724137936</v>
      </c>
      <c r="J28" s="22">
        <v>0</v>
      </c>
      <c r="K28" s="40"/>
      <c r="L28" s="17"/>
      <c r="M28" s="17" t="s">
        <v>36</v>
      </c>
      <c r="N28" s="23" t="s">
        <v>37</v>
      </c>
      <c r="O28" s="24"/>
      <c r="P28" s="17"/>
      <c r="Q28" s="17"/>
      <c r="R28" s="17"/>
      <c r="S28" s="17"/>
      <c r="T28" s="17"/>
      <c r="U28" s="17"/>
      <c r="V28" s="17"/>
    </row>
    <row r="29" spans="1:22" s="16" customFormat="1" ht="71.25" outlineLevel="1">
      <c r="A29" s="17" t="s">
        <v>38</v>
      </c>
      <c r="B29" s="17" t="s">
        <v>77</v>
      </c>
      <c r="C29" s="18" t="s">
        <v>78</v>
      </c>
      <c r="D29" s="19" t="s">
        <v>35</v>
      </c>
      <c r="E29" s="20" t="s">
        <v>37</v>
      </c>
      <c r="F29" s="19" t="s">
        <v>28</v>
      </c>
      <c r="G29" s="19" t="s">
        <v>79</v>
      </c>
      <c r="H29" s="21">
        <f>17267683.58/1.16</f>
        <v>14885934.120689655</v>
      </c>
      <c r="I29" s="22">
        <f>H29*0.6029</f>
        <v>8974729.6813637931</v>
      </c>
      <c r="J29" s="22">
        <f>H29*0.3971</f>
        <v>5911204.4393258616</v>
      </c>
      <c r="K29" s="40"/>
      <c r="L29" s="17">
        <v>2025</v>
      </c>
      <c r="M29" s="17" t="s">
        <v>80</v>
      </c>
      <c r="N29" s="23" t="s">
        <v>37</v>
      </c>
      <c r="O29" s="24"/>
      <c r="P29" s="17"/>
      <c r="Q29" s="17"/>
      <c r="R29" s="17"/>
      <c r="S29" s="17"/>
      <c r="T29" s="17"/>
      <c r="U29" s="17"/>
      <c r="V29" s="17"/>
    </row>
    <row r="30" spans="1:22" s="16" customFormat="1" ht="82.9" customHeight="1" outlineLevel="1">
      <c r="A30" s="17"/>
      <c r="B30" s="17" t="s">
        <v>81</v>
      </c>
      <c r="C30" s="18" t="s">
        <v>82</v>
      </c>
      <c r="D30" s="19" t="s">
        <v>83</v>
      </c>
      <c r="E30" s="20" t="s">
        <v>37</v>
      </c>
      <c r="F30" s="19" t="s">
        <v>75</v>
      </c>
      <c r="G30" s="19" t="s">
        <v>47</v>
      </c>
      <c r="H30" s="21">
        <v>10710883.710000001</v>
      </c>
      <c r="I30" s="21">
        <f>H30</f>
        <v>10710883.710000001</v>
      </c>
      <c r="J30" s="32">
        <v>0</v>
      </c>
      <c r="K30" s="42">
        <v>0</v>
      </c>
      <c r="L30" s="17"/>
      <c r="M30" s="17" t="s">
        <v>36</v>
      </c>
      <c r="N30" s="23" t="s">
        <v>37</v>
      </c>
      <c r="O30" s="24"/>
      <c r="P30" s="17"/>
      <c r="Q30" s="17"/>
      <c r="R30" s="17"/>
      <c r="S30" s="17"/>
      <c r="T30" s="17"/>
      <c r="U30" s="17"/>
      <c r="V30" s="17"/>
    </row>
    <row r="31" spans="1:22" s="16" customFormat="1" ht="110.45" customHeight="1" outlineLevel="1">
      <c r="A31" s="17"/>
      <c r="B31" s="17" t="s">
        <v>84</v>
      </c>
      <c r="C31" s="43" t="s">
        <v>85</v>
      </c>
      <c r="D31" s="19" t="s">
        <v>83</v>
      </c>
      <c r="E31" s="20" t="s">
        <v>37</v>
      </c>
      <c r="F31" s="19" t="s">
        <v>28</v>
      </c>
      <c r="G31" s="19" t="s">
        <v>47</v>
      </c>
      <c r="H31" s="21">
        <f>I31+J31+K31</f>
        <v>1697816.75</v>
      </c>
      <c r="I31" s="21">
        <v>1697816.75</v>
      </c>
      <c r="J31" s="32">
        <v>0</v>
      </c>
      <c r="K31" s="42">
        <v>0</v>
      </c>
      <c r="L31" s="17"/>
      <c r="M31" s="17" t="s">
        <v>36</v>
      </c>
      <c r="N31" s="23" t="s">
        <v>37</v>
      </c>
      <c r="O31" s="24"/>
      <c r="P31" s="17"/>
      <c r="Q31" s="17"/>
      <c r="R31" s="17"/>
      <c r="S31" s="17"/>
      <c r="T31" s="17"/>
      <c r="U31" s="17"/>
      <c r="V31" s="17"/>
    </row>
    <row r="32" spans="1:22" s="39" customFormat="1" ht="15">
      <c r="A32" s="17"/>
      <c r="B32" s="14"/>
      <c r="C32" s="34"/>
      <c r="D32" s="35"/>
      <c r="E32" s="36"/>
      <c r="F32" s="14"/>
      <c r="G32" s="14"/>
      <c r="H32" s="37" t="s">
        <v>86</v>
      </c>
      <c r="I32" s="14"/>
      <c r="J32" s="14"/>
      <c r="K32" s="14"/>
      <c r="L32" s="14"/>
      <c r="M32" s="14"/>
      <c r="N32" s="14"/>
      <c r="O32" s="38"/>
      <c r="P32" s="25"/>
      <c r="Q32" s="25"/>
      <c r="R32" s="25"/>
      <c r="S32" s="25"/>
      <c r="T32" s="25"/>
      <c r="U32" s="25"/>
      <c r="V32" s="25"/>
    </row>
    <row r="34" spans="3:13" ht="18">
      <c r="D34" s="44"/>
      <c r="G34" s="45" t="s">
        <v>87</v>
      </c>
      <c r="H34" s="46">
        <f>SUM(H11:H32)</f>
        <v>100208328.86793104</v>
      </c>
      <c r="I34" s="47"/>
      <c r="J34" s="47"/>
    </row>
    <row r="35" spans="3:13" s="2" customFormat="1" ht="36">
      <c r="C35" s="6"/>
      <c r="D35" s="21"/>
      <c r="E35" s="44"/>
      <c r="F35" s="44"/>
      <c r="G35" s="48" t="s">
        <v>88</v>
      </c>
      <c r="H35" s="46">
        <v>0</v>
      </c>
      <c r="I35" s="44"/>
      <c r="J35" s="44"/>
    </row>
    <row r="36" spans="3:13" s="2" customFormat="1" ht="18">
      <c r="C36" s="6"/>
      <c r="G36" s="45" t="s">
        <v>89</v>
      </c>
      <c r="H36" s="46">
        <f>H34+H35</f>
        <v>100208328.86793104</v>
      </c>
    </row>
    <row r="40" spans="3:13" s="2" customFormat="1" ht="12.75" thickBot="1">
      <c r="C40" s="6"/>
    </row>
    <row r="41" spans="3:13" s="2" customFormat="1" ht="12" customHeight="1">
      <c r="C41" s="86" t="s">
        <v>90</v>
      </c>
      <c r="D41" s="87"/>
      <c r="E41" s="87"/>
      <c r="F41" s="87"/>
      <c r="G41" s="88"/>
    </row>
    <row r="42" spans="3:13" s="2" customFormat="1" ht="12.75" customHeight="1" thickBot="1">
      <c r="C42" s="89"/>
      <c r="D42" s="90"/>
      <c r="E42" s="90"/>
      <c r="F42" s="90"/>
      <c r="G42" s="91"/>
    </row>
    <row r="44" spans="3:13" s="2" customFormat="1" ht="12.75" thickBot="1">
      <c r="C44" s="6"/>
    </row>
    <row r="45" spans="3:13" s="2" customFormat="1" ht="16.5" thickBot="1">
      <c r="C45" s="92" t="s">
        <v>91</v>
      </c>
      <c r="D45" s="94" t="s">
        <v>92</v>
      </c>
      <c r="E45" s="95"/>
      <c r="F45" s="95"/>
      <c r="G45" s="96"/>
      <c r="H45" s="44"/>
    </row>
    <row r="46" spans="3:13" s="2" customFormat="1" ht="16.5" thickBot="1">
      <c r="C46" s="93"/>
      <c r="D46" s="49" t="s">
        <v>93</v>
      </c>
      <c r="E46" s="50" t="s">
        <v>10</v>
      </c>
      <c r="F46" s="50" t="s">
        <v>94</v>
      </c>
      <c r="G46" s="50" t="s">
        <v>95</v>
      </c>
      <c r="J46" s="51"/>
      <c r="K46" s="51"/>
      <c r="L46" s="51"/>
      <c r="M46" s="51"/>
    </row>
    <row r="47" spans="3:13" s="2" customFormat="1" ht="18">
      <c r="C47" s="52" t="s">
        <v>80</v>
      </c>
      <c r="D47" s="53">
        <f>I29</f>
        <v>8974729.6813637931</v>
      </c>
      <c r="E47" s="53">
        <f>J29</f>
        <v>5911204.4393258616</v>
      </c>
      <c r="F47" s="54"/>
      <c r="G47" s="55">
        <f t="shared" ref="G47:G49" si="3">SUM(D47:F47)</f>
        <v>14885934.120689655</v>
      </c>
      <c r="J47" s="56"/>
      <c r="K47" s="56"/>
      <c r="L47" s="56"/>
      <c r="M47" s="56"/>
    </row>
    <row r="48" spans="3:13" s="2" customFormat="1" ht="18">
      <c r="C48" s="57" t="s">
        <v>96</v>
      </c>
      <c r="D48" s="58">
        <f>H11+H13+H14+H18+H25+H26+H27+H28+H17+H30+H15+H24+H31</f>
        <v>29607421.827241376</v>
      </c>
      <c r="E48" s="59"/>
      <c r="F48" s="60"/>
      <c r="G48" s="61">
        <f t="shared" si="3"/>
        <v>29607421.827241376</v>
      </c>
      <c r="J48" s="56"/>
      <c r="K48" s="56"/>
      <c r="L48" s="56"/>
      <c r="M48" s="56"/>
    </row>
    <row r="49" spans="3:13" s="2" customFormat="1" ht="18.75" thickBot="1">
      <c r="C49" s="57" t="s">
        <v>97</v>
      </c>
      <c r="D49" s="58"/>
      <c r="E49" s="59"/>
      <c r="F49" s="60">
        <f>'POA DIC25  (2)'!K19+'POA DIC25  (2)'!K20+'POA DIC25  (2)'!K21+'POA DIC25  (2)'!K22+K23</f>
        <v>55714972.920000002</v>
      </c>
      <c r="G49" s="61">
        <f t="shared" si="3"/>
        <v>55714972.920000002</v>
      </c>
      <c r="H49" s="44"/>
      <c r="J49" s="56"/>
      <c r="K49" s="56"/>
      <c r="L49" s="56"/>
      <c r="M49" s="56"/>
    </row>
    <row r="50" spans="3:13" s="2" customFormat="1" ht="21" thickBot="1">
      <c r="C50" s="62" t="s">
        <v>98</v>
      </c>
      <c r="D50" s="63">
        <f>SUM(D47:D49)</f>
        <v>38582151.508605167</v>
      </c>
      <c r="E50" s="63">
        <f>SUM(E47:E49)</f>
        <v>5911204.4393258616</v>
      </c>
      <c r="F50" s="63">
        <f>SUM(F47:F49)</f>
        <v>55714972.920000002</v>
      </c>
      <c r="G50" s="64">
        <f>SUM(G47:G49)</f>
        <v>100208328.86793104</v>
      </c>
      <c r="J50" s="65"/>
      <c r="K50" s="65"/>
      <c r="L50" s="65"/>
      <c r="M50" s="65"/>
    </row>
    <row r="51" spans="3:13" s="2" customFormat="1" ht="18.75" thickBot="1">
      <c r="C51" s="66">
        <v>61212704.359999999</v>
      </c>
      <c r="D51" s="67"/>
      <c r="E51" s="21"/>
      <c r="F51" s="68"/>
      <c r="G51" s="69"/>
      <c r="J51" s="70"/>
      <c r="K51" s="70"/>
      <c r="L51" s="70"/>
      <c r="M51" s="70"/>
    </row>
    <row r="52" spans="3:13" s="2" customFormat="1" ht="37.5" customHeight="1" thickBot="1">
      <c r="C52" s="71"/>
      <c r="D52" s="72" t="s">
        <v>99</v>
      </c>
      <c r="E52" s="73" t="s">
        <v>10</v>
      </c>
      <c r="F52" s="73" t="s">
        <v>95</v>
      </c>
      <c r="G52" s="67"/>
      <c r="J52" s="74"/>
      <c r="K52" s="51"/>
      <c r="L52" s="51"/>
      <c r="M52" s="51"/>
    </row>
    <row r="53" spans="3:13" s="2" customFormat="1" ht="21" thickBot="1">
      <c r="C53" s="75" t="s">
        <v>100</v>
      </c>
      <c r="D53" s="76">
        <v>0</v>
      </c>
      <c r="E53" s="76">
        <v>0</v>
      </c>
      <c r="F53" s="77">
        <f>D53+E53</f>
        <v>0</v>
      </c>
      <c r="G53" s="78"/>
      <c r="J53" s="44"/>
    </row>
    <row r="54" spans="3:13" s="2" customFormat="1" ht="21" thickBot="1">
      <c r="C54" s="79" t="s">
        <v>37</v>
      </c>
      <c r="D54" s="76">
        <f>I11+I13+I14+I15+I17+I18+I24+I25+I26+I27+I28+I30+I31</f>
        <v>29607421.82724138</v>
      </c>
      <c r="E54" s="76">
        <v>0</v>
      </c>
      <c r="F54" s="77">
        <f>D54+E54</f>
        <v>29607421.82724138</v>
      </c>
      <c r="G54" s="80"/>
    </row>
    <row r="55" spans="3:13" s="2" customFormat="1" ht="21" thickBot="1">
      <c r="C55" s="81" t="s">
        <v>88</v>
      </c>
      <c r="D55" s="76">
        <v>0</v>
      </c>
      <c r="E55" s="82">
        <v>0</v>
      </c>
      <c r="F55" s="77">
        <f t="shared" ref="F55" si="4">D55+E55</f>
        <v>0</v>
      </c>
      <c r="G55" s="68"/>
    </row>
    <row r="56" spans="3:13" s="2" customFormat="1" ht="21" thickBot="1">
      <c r="C56" s="62" t="s">
        <v>98</v>
      </c>
      <c r="D56" s="63">
        <f>D53+D54+D55</f>
        <v>29607421.82724138</v>
      </c>
      <c r="E56" s="63">
        <f t="shared" ref="E56:F56" si="5">E53+E54+E55</f>
        <v>0</v>
      </c>
      <c r="F56" s="64">
        <f t="shared" si="5"/>
        <v>29607421.82724138</v>
      </c>
      <c r="G56" s="69"/>
    </row>
    <row r="58" spans="3:13" s="2" customFormat="1">
      <c r="C58" s="6"/>
      <c r="F58" s="44"/>
    </row>
  </sheetData>
  <autoFilter ref="B9:N32"/>
  <mergeCells count="6">
    <mergeCell ref="C2:L4"/>
    <mergeCell ref="C6:L6"/>
    <mergeCell ref="I8:K8"/>
    <mergeCell ref="C41:G42"/>
    <mergeCell ref="C45:C46"/>
    <mergeCell ref="D45:G45"/>
  </mergeCells>
  <dataValidations count="1">
    <dataValidation allowBlank="1" showErrorMessage="1" promptTitle="EN PROCESO" prompt="PROYECTO EN PROCESO" sqref="L21:L23"/>
  </dataValidations>
  <printOptions horizontalCentered="1"/>
  <pageMargins left="0.25" right="0.25" top="0.75" bottom="0.75" header="0.3" footer="0.3"/>
  <pageSetup scale="2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DIC25  (2)</vt:lpstr>
      <vt:lpstr>'POA DIC25  (2)'!Área_de_impresión</vt:lpstr>
      <vt:lpstr>'POA DIC25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Cernas</dc:creator>
  <cp:lastModifiedBy>ANÁLISIS ESTRATÉGICO</cp:lastModifiedBy>
  <cp:lastPrinted>2026-01-22T22:42:01Z</cp:lastPrinted>
  <dcterms:created xsi:type="dcterms:W3CDTF">2026-01-07T18:47:18Z</dcterms:created>
  <dcterms:modified xsi:type="dcterms:W3CDTF">2026-01-22T22:42:25Z</dcterms:modified>
</cp:coreProperties>
</file>